
<file path=[Content_Types].xml><?xml version="1.0" encoding="utf-8"?>
<Types xmlns="http://schemas.openxmlformats.org/package/2006/content-types">
  <Default Extension="bin" ContentType="application/vnd.openxmlformats-officedocument.spreadsheetml.printerSettings"/>
  <Default Extension="jpg" ContentType="image/jp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jonathandupont/Public First Dropbox/Policy and Research Team/Polling/Archived Work/2023/05 - AWS UK/Results/"/>
    </mc:Choice>
  </mc:AlternateContent>
  <xr:revisionPtr revIDLastSave="0" documentId="13_ncr:1_{A8B2BE34-AE2F-BA4F-BE8D-D1B4857717E6}" xr6:coauthVersionLast="47" xr6:coauthVersionMax="47" xr10:uidLastSave="{00000000-0000-0000-0000-000000000000}"/>
  <bookViews>
    <workbookView xWindow="38400" yWindow="500" windowWidth="38400" windowHeight="40880" xr2:uid="{00000000-000D-0000-FFFF-FFFF00000000}"/>
  </bookViews>
  <sheets>
    <sheet name="Cover Sheet" sheetId="1" r:id="rId1"/>
    <sheet name="Contents" sheetId="2" r:id="rId2"/>
    <sheet name="Full Results" sheetId="3" r:id="rId3"/>
    <sheet name="Table 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 name="Table 28" sheetId="31" r:id="rId31"/>
    <sheet name="Table 29" sheetId="32" r:id="rId32"/>
    <sheet name="Table 30" sheetId="33" r:id="rId33"/>
    <sheet name="Table 31" sheetId="34" r:id="rId34"/>
    <sheet name="Table 32" sheetId="35" r:id="rId35"/>
    <sheet name="Table 33" sheetId="36" r:id="rId36"/>
    <sheet name="Table 34" sheetId="37" r:id="rId37"/>
    <sheet name="Table 35" sheetId="38" r:id="rId38"/>
    <sheet name="Table 36" sheetId="39" r:id="rId39"/>
    <sheet name="Table 37" sheetId="40" r:id="rId40"/>
    <sheet name="Table 38" sheetId="41" r:id="rId41"/>
    <sheet name="Table 39" sheetId="42" r:id="rId42"/>
    <sheet name="Table 40" sheetId="43" r:id="rId43"/>
    <sheet name="Table 41" sheetId="44" r:id="rId44"/>
    <sheet name="Table 42" sheetId="45" r:id="rId45"/>
    <sheet name="Table 43" sheetId="46" r:id="rId46"/>
    <sheet name="Table 44" sheetId="47" r:id="rId47"/>
    <sheet name="Table 45" sheetId="48" r:id="rId48"/>
    <sheet name="Table 46" sheetId="49" r:id="rId49"/>
    <sheet name="Table 47" sheetId="50" r:id="rId50"/>
    <sheet name="Table 48" sheetId="51" r:id="rId51"/>
    <sheet name="Table 49" sheetId="52" r:id="rId52"/>
    <sheet name="Table 50" sheetId="53" r:id="rId53"/>
    <sheet name="Table 51" sheetId="54" r:id="rId54"/>
    <sheet name="Table 52" sheetId="55" r:id="rId55"/>
    <sheet name="Table 53" sheetId="56" r:id="rId56"/>
    <sheet name="Table 54" sheetId="57" r:id="rId57"/>
    <sheet name="Table 55" sheetId="58" r:id="rId58"/>
    <sheet name="Table 56" sheetId="59" r:id="rId59"/>
    <sheet name="Table 57" sheetId="60" r:id="rId60"/>
    <sheet name="Table 58" sheetId="61" r:id="rId61"/>
    <sheet name="Table 59" sheetId="62" r:id="rId62"/>
    <sheet name="Table 60" sheetId="63" r:id="rId63"/>
    <sheet name="Table 61" sheetId="64" r:id="rId64"/>
    <sheet name="Table 62" sheetId="65" r:id="rId65"/>
    <sheet name="Table 63" sheetId="66" r:id="rId66"/>
    <sheet name="Table 64" sheetId="67" r:id="rId67"/>
    <sheet name="Table 65" sheetId="68" r:id="rId68"/>
    <sheet name="Table 66" sheetId="69" r:id="rId69"/>
    <sheet name="Table 67" sheetId="70" r:id="rId70"/>
    <sheet name="Table 68" sheetId="71" r:id="rId71"/>
    <sheet name="Table 69" sheetId="72" r:id="rId72"/>
    <sheet name="Table 70" sheetId="73" r:id="rId73"/>
    <sheet name="Table 71" sheetId="74" r:id="rId74"/>
    <sheet name="Table 72" sheetId="75" r:id="rId75"/>
    <sheet name="Table 73" sheetId="76" r:id="rId76"/>
    <sheet name="Table 74" sheetId="77" r:id="rId77"/>
    <sheet name="Table 75" sheetId="78" r:id="rId78"/>
    <sheet name="Table 76" sheetId="79" r:id="rId79"/>
    <sheet name="Table 77" sheetId="80" r:id="rId80"/>
    <sheet name="Table 78" sheetId="81" r:id="rId81"/>
    <sheet name="Table 79" sheetId="82" r:id="rId8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7" i="2" l="1"/>
  <c r="E87" i="2"/>
  <c r="B20" i="82"/>
  <c r="B15" i="81"/>
  <c r="B18" i="80"/>
  <c r="B21" i="79"/>
  <c r="B21" i="78"/>
  <c r="B16" i="77"/>
  <c r="B16" i="76"/>
  <c r="B16" i="75"/>
  <c r="B21" i="74"/>
  <c r="B18" i="73"/>
  <c r="B18" i="72"/>
  <c r="B18" i="71"/>
  <c r="B18" i="70"/>
  <c r="B19" i="69"/>
  <c r="B16" i="68"/>
  <c r="B18" i="67"/>
  <c r="B18" i="66"/>
  <c r="B18" i="65"/>
  <c r="B18" i="64"/>
  <c r="B18" i="63"/>
  <c r="B18" i="62"/>
  <c r="B19" i="61"/>
  <c r="B18" i="60"/>
  <c r="B21" i="59"/>
  <c r="B21" i="58"/>
  <c r="B18" i="57"/>
  <c r="B18" i="56"/>
  <c r="B18" i="55"/>
  <c r="B18" i="54"/>
  <c r="B19" i="53"/>
  <c r="B16" i="52"/>
  <c r="B18" i="51"/>
  <c r="B18" i="50"/>
  <c r="B18" i="49"/>
  <c r="B18" i="48"/>
  <c r="B18" i="47"/>
  <c r="B18" i="46"/>
  <c r="B18" i="45"/>
  <c r="B18" i="44"/>
  <c r="B19" i="43"/>
  <c r="B21" i="42"/>
  <c r="B18" i="41"/>
  <c r="B19" i="40"/>
  <c r="B17" i="39"/>
  <c r="B20" i="38"/>
  <c r="B19" i="37"/>
  <c r="B18" i="36"/>
  <c r="B15" i="35"/>
  <c r="B16" i="34"/>
  <c r="B15" i="33"/>
  <c r="B16" i="32"/>
  <c r="B24" i="31"/>
  <c r="B24" i="30"/>
  <c r="B24" i="29"/>
  <c r="B24" i="28"/>
  <c r="B24" i="27"/>
  <c r="B24" i="26"/>
  <c r="B24" i="25"/>
  <c r="B25" i="24"/>
  <c r="B33" i="23"/>
  <c r="B20" i="22"/>
  <c r="B17" i="21"/>
  <c r="B28" i="20"/>
  <c r="B28" i="19"/>
  <c r="B16" i="18"/>
  <c r="B18" i="17"/>
  <c r="B16" i="16"/>
  <c r="B16" i="15"/>
  <c r="B16" i="14"/>
  <c r="B25" i="13"/>
  <c r="B19" i="12"/>
  <c r="B19" i="11"/>
  <c r="B19" i="10"/>
  <c r="B19" i="9"/>
  <c r="B19" i="8"/>
  <c r="B19" i="7"/>
  <c r="B19" i="6"/>
  <c r="B19" i="5"/>
  <c r="B16" i="4"/>
  <c r="E86" i="2"/>
  <c r="D86" i="2"/>
  <c r="E85" i="2"/>
  <c r="D85" i="2"/>
  <c r="E84" i="2"/>
  <c r="D84" i="2"/>
  <c r="E83" i="2"/>
  <c r="D83" i="2"/>
  <c r="E82" i="2"/>
  <c r="D82" i="2"/>
  <c r="E81" i="2"/>
  <c r="D81" i="2"/>
  <c r="E80" i="2"/>
  <c r="D80" i="2"/>
  <c r="E79" i="2"/>
  <c r="D79" i="2"/>
  <c r="E78" i="2"/>
  <c r="D78" i="2"/>
  <c r="E77" i="2"/>
  <c r="D77" i="2"/>
  <c r="E76" i="2"/>
  <c r="D76" i="2"/>
  <c r="E75" i="2"/>
  <c r="D75" i="2"/>
  <c r="D74" i="2"/>
  <c r="E73" i="2"/>
  <c r="D73" i="2"/>
  <c r="E72" i="2"/>
  <c r="D72" i="2"/>
  <c r="E71" i="2"/>
  <c r="D71" i="2"/>
  <c r="E70" i="2"/>
  <c r="D70" i="2"/>
  <c r="E69" i="2"/>
  <c r="D69" i="2"/>
  <c r="E68" i="2"/>
  <c r="D68" i="2"/>
  <c r="E67" i="2"/>
  <c r="D67" i="2"/>
  <c r="D66" i="2"/>
  <c r="E65" i="2"/>
  <c r="D65" i="2"/>
  <c r="E64" i="2"/>
  <c r="D64" i="2"/>
  <c r="E63" i="2"/>
  <c r="D63" i="2"/>
  <c r="E62" i="2"/>
  <c r="D62" i="2"/>
  <c r="E61" i="2"/>
  <c r="D61" i="2"/>
  <c r="E60" i="2"/>
  <c r="D60" i="2"/>
  <c r="E59" i="2"/>
  <c r="D59" i="2"/>
  <c r="D58" i="2"/>
  <c r="E57" i="2"/>
  <c r="D57" i="2"/>
  <c r="E56" i="2"/>
  <c r="D56" i="2"/>
  <c r="E55" i="2"/>
  <c r="D55" i="2"/>
  <c r="E54" i="2"/>
  <c r="D54" i="2"/>
  <c r="E53" i="2"/>
  <c r="D53" i="2"/>
  <c r="E52" i="2"/>
  <c r="D52" i="2"/>
  <c r="E51" i="2"/>
  <c r="D51" i="2"/>
  <c r="E50" i="2"/>
  <c r="D50" i="2"/>
  <c r="E49" i="2"/>
  <c r="D49" i="2"/>
  <c r="D48" i="2"/>
  <c r="E47" i="2"/>
  <c r="D47" i="2"/>
  <c r="E46" i="2"/>
  <c r="D46" i="2"/>
  <c r="E45" i="2"/>
  <c r="D45" i="2"/>
  <c r="E44" i="2"/>
  <c r="D44" i="2"/>
  <c r="E43" i="2"/>
  <c r="D43" i="2"/>
  <c r="E42" i="2"/>
  <c r="D42" i="2"/>
  <c r="E41" i="2"/>
  <c r="D41" i="2"/>
  <c r="E40" i="2"/>
  <c r="D40" i="2"/>
  <c r="E39" i="2"/>
  <c r="D39" i="2"/>
  <c r="E38" i="2"/>
  <c r="D38" i="2"/>
  <c r="E37" i="2"/>
  <c r="D37" i="2"/>
  <c r="E36" i="2"/>
  <c r="D36" i="2"/>
  <c r="E35" i="2"/>
  <c r="D35" i="2"/>
  <c r="E34" i="2"/>
  <c r="D34" i="2"/>
  <c r="E33" i="2"/>
  <c r="D33" i="2"/>
  <c r="E32" i="2"/>
  <c r="D32" i="2"/>
  <c r="E31" i="2"/>
  <c r="D31" i="2"/>
  <c r="E30" i="2"/>
  <c r="D30"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D6" i="2"/>
  <c r="F20" i="1"/>
</calcChain>
</file>

<file path=xl/sharedStrings.xml><?xml version="1.0" encoding="utf-8"?>
<sst xmlns="http://schemas.openxmlformats.org/spreadsheetml/2006/main" count="8485" uniqueCount="368">
  <si>
    <t>Fieldwork:</t>
  </si>
  <si>
    <t>25th May - 1st Jun 2023</t>
  </si>
  <si>
    <t xml:space="preserve">Interview Method: </t>
  </si>
  <si>
    <t>Online Survey</t>
  </si>
  <si>
    <t>Population represented:</t>
  </si>
  <si>
    <t>Uk senior business decision makers</t>
  </si>
  <si>
    <t>Sample size:</t>
  </si>
  <si>
    <t>Methodology:</t>
  </si>
  <si>
    <t>Data is unweighted</t>
  </si>
  <si>
    <t>Public First is a member of the BPC and abides by its rules. For more information please contact the Public First polling team:</t>
  </si>
  <si>
    <t>Table of Contents</t>
  </si>
  <si>
    <t>Individual Tables</t>
  </si>
  <si>
    <t>Full Result Row</t>
  </si>
  <si>
    <t>Question Base</t>
  </si>
  <si>
    <t/>
  </si>
  <si>
    <t>Total</t>
  </si>
  <si>
    <t>Greater London</t>
  </si>
  <si>
    <t>South East</t>
  </si>
  <si>
    <t>South West</t>
  </si>
  <si>
    <t>East of England</t>
  </si>
  <si>
    <t>East Midlands</t>
  </si>
  <si>
    <t>West Midlands</t>
  </si>
  <si>
    <t>Yorkshire and the Humber</t>
  </si>
  <si>
    <t>North East</t>
  </si>
  <si>
    <t>North West</t>
  </si>
  <si>
    <t>Scotland</t>
  </si>
  <si>
    <t>Wales</t>
  </si>
  <si>
    <t>Northern Ireland</t>
  </si>
  <si>
    <t>Unweighted</t>
  </si>
  <si>
    <t>1 - Sole Trader</t>
  </si>
  <si>
    <t>2-4</t>
  </si>
  <si>
    <t>5-9</t>
  </si>
  <si>
    <t>10-24</t>
  </si>
  <si>
    <t>25-49</t>
  </si>
  <si>
    <t>50-99</t>
  </si>
  <si>
    <t>100-249</t>
  </si>
  <si>
    <t>250-499</t>
  </si>
  <si>
    <t>500+</t>
  </si>
  <si>
    <t>Under 250 employees</t>
  </si>
  <si>
    <t>Over 250 employees</t>
  </si>
  <si>
    <t>Under £85,000</t>
  </si>
  <si>
    <t>£85,001 to £250,000</t>
  </si>
  <si>
    <t>£250,001 to £500,000</t>
  </si>
  <si>
    <t>£500,001 to £1 million</t>
  </si>
  <si>
    <t>£1 million to £2 million</t>
  </si>
  <si>
    <t>£2 million to £5 million</t>
  </si>
  <si>
    <t>£5 million to £10 million</t>
  </si>
  <si>
    <t>£10 million to £20 million</t>
  </si>
  <si>
    <t>£20 million to £50 million</t>
  </si>
  <si>
    <t>Over £50 million</t>
  </si>
  <si>
    <t>Stayed about the same size, or shrunk</t>
  </si>
  <si>
    <t>Grown by 2-5% a year</t>
  </si>
  <si>
    <t>Grown by 6-10%</t>
  </si>
  <si>
    <t>Grown by 11-25%</t>
  </si>
  <si>
    <t>Grown by 26-50%</t>
  </si>
  <si>
    <t>Grown by over 50%</t>
  </si>
  <si>
    <t>Agriculture, forestry &amp; fishing</t>
  </si>
  <si>
    <t>Mining &amp; quarrying</t>
  </si>
  <si>
    <t>Manufacturing</t>
  </si>
  <si>
    <t>Electricity &amp; gas supply</t>
  </si>
  <si>
    <t>Water supply, sewerage &amp; waste management</t>
  </si>
  <si>
    <t>Construction</t>
  </si>
  <si>
    <t>Wholesale &amp; retail trade including repair of motor vehicles</t>
  </si>
  <si>
    <t>Transportation &amp; storage</t>
  </si>
  <si>
    <t>Accommodation &amp; food service activities</t>
  </si>
  <si>
    <t>Information &amp; communications technology</t>
  </si>
  <si>
    <t>Financial &amp; insurance activities</t>
  </si>
  <si>
    <t>Real estate activities</t>
  </si>
  <si>
    <t>Professional, scientific &amp; technical activities</t>
  </si>
  <si>
    <t>Administrative &amp; support service activities</t>
  </si>
  <si>
    <t>Public administration &amp; defence; social security</t>
  </si>
  <si>
    <t>Education</t>
  </si>
  <si>
    <t>Human health &amp; social work activities</t>
  </si>
  <si>
    <t>Arts, entertainment &amp; recreation</t>
  </si>
  <si>
    <t>Other service activities</t>
  </si>
  <si>
    <t>SaaS</t>
  </si>
  <si>
    <t>IaaS</t>
  </si>
  <si>
    <t>PaaS</t>
  </si>
  <si>
    <t>Region</t>
  </si>
  <si>
    <t>Employee Number</t>
  </si>
  <si>
    <t>Grouped Employee Size</t>
  </si>
  <si>
    <t>Annual Revenue</t>
  </si>
  <si>
    <t>Revenue Growth</t>
  </si>
  <si>
    <t>Sector</t>
  </si>
  <si>
    <t>SaaS User</t>
  </si>
  <si>
    <t>IaaS User</t>
  </si>
  <si>
    <t>PaaS User</t>
  </si>
  <si>
    <t>I am very familiar with this concept and I understand what it means</t>
  </si>
  <si>
    <t>I have heard this concept before, but I do not know what it means</t>
  </si>
  <si>
    <t>No, I have not heard of this concept before</t>
  </si>
  <si>
    <t>Don’t know</t>
  </si>
  <si>
    <t xml:space="preserve"> Before taking this survey, were you familiar with the concept of cloud computing?  </t>
  </si>
  <si>
    <t>BASE: All Respondents</t>
  </si>
  <si>
    <t>Fieldwork:  25th May - 1st Jun 2023</t>
  </si>
  <si>
    <t>Data unweighted</t>
  </si>
  <si>
    <t>Subscription cloud software / SaaS</t>
  </si>
  <si>
    <t>On premises servers</t>
  </si>
  <si>
    <t>On device applications</t>
  </si>
  <si>
    <t>Infrastructure as Service / IaaS</t>
  </si>
  <si>
    <t>Platform as a Service / PaaS</t>
  </si>
  <si>
    <t>None of the above</t>
  </si>
  <si>
    <t>Don't Know</t>
  </si>
  <si>
    <t>Which of the following models or types of computing does your business currently use for storing and sharing files? Please select all that apply</t>
  </si>
  <si>
    <t>And which of the following models or types of computing would your business consider in future for storing and sharing files? Please select all that apply  </t>
  </si>
  <si>
    <t>Which of the following models or types of computing does your business currently use for hosting data sets or databases?Please select all that apply</t>
  </si>
  <si>
    <t>And which of the following models or types of computing would your business consider in future for hosting data sets or databases?Please select all that apply  </t>
  </si>
  <si>
    <t>Which of the following models or types of computing does your business currently use for running applications or programs created by your business?Please select all that apply</t>
  </si>
  <si>
    <t>And which of the following models or types of computing would your business consider in future for running applications or programs created by your business?Please select all that apply</t>
  </si>
  <si>
    <t>On device</t>
  </si>
  <si>
    <t>Which of the following models or types of computing does your business currently use for backup and disaster recovery?Please select all that apply</t>
  </si>
  <si>
    <t>And which of the following models or types of computing would your business consider in future for backup and disaster recovery?Please select all that apply</t>
  </si>
  <si>
    <t>Online data storage or file sharing</t>
  </si>
  <si>
    <t>Online documents (eg. Google Docs, Microsoft Office 365 etc)</t>
  </si>
  <si>
    <t>Backup and disaster recovery</t>
  </si>
  <si>
    <t>Hosting your websites, social media or other advertising</t>
  </si>
  <si>
    <t>Online email or messaging</t>
  </si>
  <si>
    <t>Running your business’s internal applications</t>
  </si>
  <si>
    <t>Running your business’s external or customer facing applications</t>
  </si>
  <si>
    <t>Distributing or receiving data from external customers</t>
  </si>
  <si>
    <t>Software development and testing</t>
  </si>
  <si>
    <t>Monitoring key metrics / business intelligence</t>
  </si>
  <si>
    <t>Legacy / industry specific applications</t>
  </si>
  <si>
    <t>Don’t Know</t>
  </si>
  <si>
    <t>Other (Please Specify)</t>
  </si>
  <si>
    <t>Which of the following purposes do you use a cloud services provider for?Please select all that apply</t>
  </si>
  <si>
    <t>BASE: IaaS or PaaS users</t>
  </si>
  <si>
    <t>Less than a year ago</t>
  </si>
  <si>
    <t>Between one and five years ago</t>
  </si>
  <si>
    <t>More than five years ago</t>
  </si>
  <si>
    <t xml:space="preserve"> When did your business start using SaaS cloud computing?</t>
  </si>
  <si>
    <t>BASE: SaaS user</t>
  </si>
  <si>
    <t xml:space="preserve"> When did your business start using PaaS cloud computing?</t>
  </si>
  <si>
    <t>BASE: PaaS User</t>
  </si>
  <si>
    <t>0</t>
  </si>
  <si>
    <t>*</t>
  </si>
  <si>
    <t xml:space="preserve"> When did your business start using IaaS cloud computing?  </t>
  </si>
  <si>
    <t>BASE: IaaS user</t>
  </si>
  <si>
    <t>Increased greatly</t>
  </si>
  <si>
    <t>Increased slightly</t>
  </si>
  <si>
    <t>Stayed about the same</t>
  </si>
  <si>
    <t>Decreased slightly</t>
  </si>
  <si>
    <t>Decreased greatly</t>
  </si>
  <si>
    <t xml:space="preserve"> In recent years, has your spend on cloud services increased, remained roughly the same, or decreased?</t>
  </si>
  <si>
    <t>Need for IT services has reduced</t>
  </si>
  <si>
    <t>Company has moved back to on-premises</t>
  </si>
  <si>
    <t>You said that your spending on cloud services had decreased. Which, if any, of the following were reasons why your spend on cloud services has decreased?</t>
  </si>
  <si>
    <t>BASE: Cloud spend has decreased in recent years</t>
  </si>
  <si>
    <t>Automatic back-ups</t>
  </si>
  <si>
    <t>Improved security (e.g. Increasing network complexity, endpoints, users, updates, and threats)</t>
  </si>
  <si>
    <t>Greater flexibility and agility (e.g. more control over network traffic)</t>
  </si>
  <si>
    <t>To improve the quality of the IT service we offer to our internal clients/our staff</t>
  </si>
  <si>
    <t>Better resilience (i.e. less downtime)</t>
  </si>
  <si>
    <t>For improved connectivity across the business</t>
  </si>
  <si>
    <t>Automatic software updates</t>
  </si>
  <si>
    <t>To reduce our need for internal IT resources</t>
  </si>
  <si>
    <t>Ability to use multiple service providers in parallel</t>
  </si>
  <si>
    <t>Lower our overall spend on IT</t>
  </si>
  <si>
    <t>Reduced energy consumption and environmental impact</t>
  </si>
  <si>
    <t>Increased interoperability (e.g. across different network types)</t>
  </si>
  <si>
    <t>Reduce capital expenditure/move to opex model</t>
  </si>
  <si>
    <t>No long-term contract</t>
  </si>
  <si>
    <t>None of the above are important reasons my business uses cloud computing</t>
  </si>
  <si>
    <t>Which, if any, of the following are important reasons why your business uses cloud computing as compared to traditional on-premises servers?Select any which apply  </t>
  </si>
  <si>
    <t>And which, if any, of the following were the most important reasons why your business used cloud computing as compared to traditional on-premises servers?Select up to three  </t>
  </si>
  <si>
    <t>Private cloud only</t>
  </si>
  <si>
    <t>Public cloud only</t>
  </si>
  <si>
    <t>Both, and the two are integrated with each other</t>
  </si>
  <si>
    <t>Both, but the two are part of separate IT architectures</t>
  </si>
  <si>
    <t xml:space="preserve"> Do you use private cloud, public cloud or both for cloud infrastructure (IaaS/PaaS)?  </t>
  </si>
  <si>
    <t>1</t>
  </si>
  <si>
    <t>2</t>
  </si>
  <si>
    <t>3</t>
  </si>
  <si>
    <t>4</t>
  </si>
  <si>
    <t>5</t>
  </si>
  <si>
    <t>Over 5</t>
  </si>
  <si>
    <t xml:space="preserve"> How many different cloud infrastructure providers does your company currently use?  </t>
  </si>
  <si>
    <t>Service quality</t>
  </si>
  <si>
    <t>Best value for money</t>
  </si>
  <si>
    <t>Proposed level of security</t>
  </si>
  <si>
    <t>Network quality (availability, speed, coverage)</t>
  </si>
  <si>
    <t>Supplier reputation</t>
  </si>
  <si>
    <t>Number of features</t>
  </si>
  <si>
    <t>Existing relationship for other services</t>
  </si>
  <si>
    <t>Availability of skilled resources</t>
  </si>
  <si>
    <t>Supplier support and assistance</t>
  </si>
  <si>
    <t>GDPR compliance</t>
  </si>
  <si>
    <t>Offered specific capability /tools</t>
  </si>
  <si>
    <t>Environmental performance (i.e. carbon footprint, ESR)</t>
  </si>
  <si>
    <t>Followed advice from third party</t>
  </si>
  <si>
    <t>Location of the data centres of the supplier</t>
  </si>
  <si>
    <t>Qualification of the supplier to the SecNumCloud repository</t>
  </si>
  <si>
    <t>Availability of third-party partners</t>
  </si>
  <si>
    <t>Location of the head office of supplier</t>
  </si>
  <si>
    <t>Company policy – no choice</t>
  </si>
  <si>
    <t>Nationality of the supplier</t>
  </si>
  <si>
    <t>Which, if any, of the following were the most important reasons why your business chose your current cloud infrastructure (IaaS/PaaS) provider(s)? Please select up to three</t>
  </si>
  <si>
    <t xml:space="preserve"> Office location</t>
  </si>
  <si>
    <t xml:space="preserve"> Business bank account</t>
  </si>
  <si>
    <t xml:space="preserve"> Work email</t>
  </si>
  <si>
    <t xml:space="preserve"> Electricity provider</t>
  </si>
  <si>
    <t xml:space="preserve"> Work instant chat</t>
  </si>
  <si>
    <t xml:space="preserve"> Office productivity suite (eg word processing, spreadsheets, presentations)</t>
  </si>
  <si>
    <t xml:space="preserve"> Cloud infrastructure provider</t>
  </si>
  <si>
    <t>N/A - My business does not have this</t>
  </si>
  <si>
    <t>0 - Very Difficult</t>
  </si>
  <si>
    <t>5 - Neither Difficult nor Easy</t>
  </si>
  <si>
    <t>6</t>
  </si>
  <si>
    <t>7</t>
  </si>
  <si>
    <t>8</t>
  </si>
  <si>
    <t>9</t>
  </si>
  <si>
    <t>10 - Very Easy</t>
  </si>
  <si>
    <t>Grid Summary: How easy or difficult would your business find it to switch your provider for the following types of services?Please indicate on a scale from 0 - 10, where 0 means "Very Difficult" and 10 means "Very Easy"</t>
  </si>
  <si>
    <t>How easy or difficult would your business find it to switch your provider for the following types of services?Please indicate on a scale from 0 - 10, where 0 means "Very Difficult" and 10 means "Very Easy": Office location</t>
  </si>
  <si>
    <t>How easy or difficult would your business find it to switch your provider for the following types of services?Please indicate on a scale from 0 - 10, where 0 means "Very Difficult" and 10 means "Very Easy": Business bank account</t>
  </si>
  <si>
    <t>How easy or difficult would your business find it to switch your provider for the following types of services?Please indicate on a scale from 0 - 10, where 0 means "Very Difficult" and 10 means "Very Easy": Work email</t>
  </si>
  <si>
    <t>How easy or difficult would your business find it to switch your provider for the following types of services?Please indicate on a scale from 0 - 10, where 0 means "Very Difficult" and 10 means "Very Easy": Electricity provider</t>
  </si>
  <si>
    <t>How easy or difficult would your business find it to switch your provider for the following types of services?Please indicate on a scale from 0 - 10, where 0 means "Very Difficult" and 10 means "Very Easy": Work instant chat</t>
  </si>
  <si>
    <t>How easy or difficult would your business find it to switch your provider for the following types of services?Please indicate on a scale from 0 - 10, where 0 means "Very Difficult" and 10 means "Very Easy": Office productivity suite (eg word processing, spreadsheets, presentations)</t>
  </si>
  <si>
    <t>How easy or difficult would your business find it to switch your provider for the following types of services?Please indicate on a scale from 0 - 10, where 0 means "Very Difficult" and 10 means "Very Easy": Cloud infrastructure provider</t>
  </si>
  <si>
    <t>Yes, have done this</t>
  </si>
  <si>
    <t>We considered switching, but did not in the end</t>
  </si>
  <si>
    <t>Not considered switching</t>
  </si>
  <si>
    <t xml:space="preserve"> Have you ever switched one of your cloud infrastructure providers in the past?  </t>
  </si>
  <si>
    <t>Yes</t>
  </si>
  <si>
    <t>No</t>
  </si>
  <si>
    <t xml:space="preserve"> Does your cloud infrastructure provider offer dedicated features to support switching away from their services?  </t>
  </si>
  <si>
    <t>To another cloud services provider</t>
  </si>
  <si>
    <t>To an on-premises solution</t>
  </si>
  <si>
    <t>Other</t>
  </si>
  <si>
    <t xml:space="preserve"> You said you had switched one of your cloud infrastructure providers in the past. Was the switch to another cloud services provider, or to an on-premises solution?</t>
  </si>
  <si>
    <t>BASE: Have switched cloud infrastructure provider before</t>
  </si>
  <si>
    <t xml:space="preserve"> Did you make use of any dedicated features provided by your cloud infrastructure provider to make switching easier?</t>
  </si>
  <si>
    <t>These features were not helpful for our business</t>
  </si>
  <si>
    <t>My cloud provider doesn’t offer these features</t>
  </si>
  <si>
    <t>These features were too expensive</t>
  </si>
  <si>
    <t>Was not aware about these features</t>
  </si>
  <si>
    <t>You said you didn’t make use of any of the features provided by your cloud infrastructure provider. Why did you not use of any these? Please select all that apply  </t>
  </si>
  <si>
    <t>BASE: Have not made use of cloud features to make switching easier</t>
  </si>
  <si>
    <t>Vast majority of costs were internal (eg retraining staff and creating new systems)</t>
  </si>
  <si>
    <t>Majority of costs were internal</t>
  </si>
  <si>
    <t>Costs were around equal between internal and external</t>
  </si>
  <si>
    <t>Majority of costs were external</t>
  </si>
  <si>
    <t>Vast majority of costs were external (eg data transfer fees)</t>
  </si>
  <si>
    <t>There were no significant financial costs associated with switching</t>
  </si>
  <si>
    <t xml:space="preserve"> What proportion in your financial costs for switching were internal, and what proportion came directly from leaving your old cloud infrastructure provider? (eg data transfer fees)</t>
  </si>
  <si>
    <t>Very likely</t>
  </si>
  <si>
    <t>Somewhat likely</t>
  </si>
  <si>
    <t>Neither likely or unlikely</t>
  </si>
  <si>
    <t>Somewhat unlikely</t>
  </si>
  <si>
    <t>Very unlikely</t>
  </si>
  <si>
    <t>Total Likely:</t>
  </si>
  <si>
    <t>Total Unlikely:</t>
  </si>
  <si>
    <t>Net:</t>
  </si>
  <si>
    <t xml:space="preserve"> How likely is it do you think that in the next few years that you will change one of your main cloud infrastructure providers to a different IT services provider?  </t>
  </si>
  <si>
    <t>We are satisfied with our current main cloud infrastructure provider(s)</t>
  </si>
  <si>
    <t>It would be too complicated to change our main cloud infrastructure provider(s)</t>
  </si>
  <si>
    <t>It would be too expensive to change our main cloud infrastructure provider(s)</t>
  </si>
  <si>
    <t>Other (Please specify)</t>
  </si>
  <si>
    <t xml:space="preserve"> And which of the following would you say is a better description of why you would be unlikely to change your main cloud infrastructure provider(s)?  </t>
  </si>
  <si>
    <t>BASE: Unlikely to change cloud provider in next few years</t>
  </si>
  <si>
    <t>Vast majority of costs would be internal (eg retraining staff and creating new systems)</t>
  </si>
  <si>
    <t>Majority of costs would be internal</t>
  </si>
  <si>
    <t>Costs would be around equal between internal and external</t>
  </si>
  <si>
    <t>Majority of costs would be external</t>
  </si>
  <si>
    <t>Vast majority of costs would be external (eg data transfer fees)</t>
  </si>
  <si>
    <t>Don’t believe there would be significant financial costs for switching</t>
  </si>
  <si>
    <t xml:space="preserve"> What proportion of your financial costs for switching would be internal, and what proportion would be in leaving your old cloud infrastructure provider? (eg data transfer fees)  </t>
  </si>
  <si>
    <t>Very familiar</t>
  </si>
  <si>
    <t>Somewhat familiar</t>
  </si>
  <si>
    <t>Neither familiar or unfamiliar</t>
  </si>
  <si>
    <t>Somewhat unfamiliar</t>
  </si>
  <si>
    <t>Not at all familiar</t>
  </si>
  <si>
    <t xml:space="preserve"> How familiar are you with your company’s original move from an on premises to a cloud infrastructure solution?  </t>
  </si>
  <si>
    <t>Generally it is harder to move from on-premises to cloud services than it is to move between cloud services</t>
  </si>
  <si>
    <t>Generally it is harder to switch between cloud services than it is to move from on-premises to cloud services</t>
  </si>
  <si>
    <t>Both of the above are about as hard or as easy as each other</t>
  </si>
  <si>
    <t>Much more difficult</t>
  </si>
  <si>
    <t>Somewhat more difficult</t>
  </si>
  <si>
    <t>Around the same level of difficulty</t>
  </si>
  <si>
    <t>Somewhat easier</t>
  </si>
  <si>
    <t>Much easier</t>
  </si>
  <si>
    <t xml:space="preserve"> Which of the following comes closest to your view?  </t>
  </si>
  <si>
    <t>BASE: Familiar with company's move between cloud providers</t>
  </si>
  <si>
    <t xml:space="preserve"> Would allow you to switch more easily if needed</t>
  </si>
  <si>
    <t xml:space="preserve"> To make sure we’re not locked into one supplier</t>
  </si>
  <si>
    <t xml:space="preserve"> Compliance or data sovereignty requirements</t>
  </si>
  <si>
    <t xml:space="preserve"> Being able to use new or best technologies or features from multiple providers</t>
  </si>
  <si>
    <t xml:space="preserve"> Cost optimisation</t>
  </si>
  <si>
    <t xml:space="preserve"> Risk mitigation</t>
  </si>
  <si>
    <t xml:space="preserve"> Performance optimisation</t>
  </si>
  <si>
    <t xml:space="preserve"> Increased flexibility</t>
  </si>
  <si>
    <t>Very important</t>
  </si>
  <si>
    <t>Somewhat important</t>
  </si>
  <si>
    <t>Neither important or unimportant</t>
  </si>
  <si>
    <t>Somewhat unimportant</t>
  </si>
  <si>
    <t>Not at all important</t>
  </si>
  <si>
    <t>Grid Summary: Earlier, you said that your company uses more than one cloud infrastructure provider.Which, if any, of the following were important reasons why your business uses more than one cloud provider?  </t>
  </si>
  <si>
    <t>BASE: Use more than 1 cloud provider</t>
  </si>
  <si>
    <t>Earlier, you said that your company uses more than one cloud infrastructure provider.Which, if any, of the following were important reasons why your business uses more than one cloud provider?  : Increased flexibility</t>
  </si>
  <si>
    <t>Earlier, you said that your company uses more than one cloud infrastructure provider.Which, if any, of the following were important reasons why your business uses more than one cloud provider?  : Risk mitigation</t>
  </si>
  <si>
    <t>Earlier, you said that your company uses more than one cloud infrastructure provider.Which, if any, of the following were important reasons why your business uses more than one cloud provider?  : Cost optimisation</t>
  </si>
  <si>
    <t>Earlier, you said that your company uses more than one cloud infrastructure provider.Which, if any, of the following were important reasons why your business uses more than one cloud provider?  : Performance optimisation</t>
  </si>
  <si>
    <t>Earlier, you said that your company uses more than one cloud infrastructure provider.Which, if any, of the following were important reasons why your business uses more than one cloud provider?  : Compliance or data sovereignty requirements</t>
  </si>
  <si>
    <t>Earlier, you said that your company uses more than one cloud infrastructure provider.Which, if any, of the following were important reasons why your business uses more than one cloud provider?  : Being able to use new or best technologies or features from multiple providers</t>
  </si>
  <si>
    <t>Earlier, you said that your company uses more than one cloud infrastructure provider.Which, if any, of the following were important reasons why your business uses more than one cloud provider?  : Would allow you to switch more easily if needed</t>
  </si>
  <si>
    <t>Earlier, you said that your company uses more than one cloud infrastructure provider.Which, if any, of the following were important reasons why your business uses more than one cloud provider?  : To make sure we’re not locked into one supplier</t>
  </si>
  <si>
    <t>They largely work independently and in parallel together</t>
  </si>
  <si>
    <t>They are a mix of integrated and independent</t>
  </si>
  <si>
    <t>They are largely integrated together</t>
  </si>
  <si>
    <t xml:space="preserve"> Which of the following would you say is a better description of how you use your different cloud providers?</t>
  </si>
  <si>
    <t xml:space="preserve"> Application integration (eg applications are able to communicate and interact with each other)</t>
  </si>
  <si>
    <t xml:space="preserve"> Management integration (eg having the ability to manage your different cloud platforms from a single interface)</t>
  </si>
  <si>
    <t xml:space="preserve"> Security integration (eg having the ability to coordinate security policies and controls across platforms)</t>
  </si>
  <si>
    <t xml:space="preserve"> Data integration (eg data synchronisation, data management, data transformation etc)</t>
  </si>
  <si>
    <t>Grid Summary: How important are the following types of integration to you?  </t>
  </si>
  <si>
    <t>How important are the following types of integration to you?  : Data integration (eg data synchronisation, data management, data transformation etc)</t>
  </si>
  <si>
    <t>How important are the following types of integration to you?  : Application integration (eg applications are able to communicate and interact with each other)</t>
  </si>
  <si>
    <t>How important are the following types of integration to you?  : Management integration (eg having the ability to manage your different cloud platforms from a single interface)</t>
  </si>
  <si>
    <t>How important are the following types of integration to you?  : Security integration (eg having the ability to coordinate security policies and controls across platforms)</t>
  </si>
  <si>
    <t>Very easy</t>
  </si>
  <si>
    <t>Somewhat easy</t>
  </si>
  <si>
    <t>Neither easy or difficult</t>
  </si>
  <si>
    <t>Somewhat difficult</t>
  </si>
  <si>
    <t>Very difficult</t>
  </si>
  <si>
    <t>Total Easy:</t>
  </si>
  <si>
    <t>Total Difficult:</t>
  </si>
  <si>
    <t xml:space="preserve"> How easy or difficult would you find it to add and integrate an additional cloud infrastructure provider to your current setup?  </t>
  </si>
  <si>
    <t xml:space="preserve"> How likely is it do you think that in the next few years that you will add an additional cloud infrastructure provider?</t>
  </si>
  <si>
    <t>Satisfied with features and value for money of current providers</t>
  </si>
  <si>
    <t>Have no unmet cloud needs</t>
  </si>
  <si>
    <t>Would be too expensive to add another provider</t>
  </si>
  <si>
    <t>Would be too complicated to add another provider</t>
  </si>
  <si>
    <t>You said that you were unlikely to add an additional cloud infrastructure provider. Which, if any, of the following reasons why you are unlikely to add an additional cloud infrastructure provider? Please select all that apply  </t>
  </si>
  <si>
    <t>BASE: Unlikely to add an additional cloud infrastructure provider</t>
  </si>
  <si>
    <t xml:space="preserve"> Compliance or regulatory requirements</t>
  </si>
  <si>
    <t xml:space="preserve"> Cost optimisation </t>
  </si>
  <si>
    <t>Grid Summary: Earlier, you said that your company uses both a cloud provider and on premises servers. Which, if any, of the following were important reasons why your business uses both?  </t>
  </si>
  <si>
    <t>Earlier, you said that your company uses both a cloud provider and on premises servers. Which, if any, of the following were important reasons why your business uses both?  : Increased flexibility</t>
  </si>
  <si>
    <t>Earlier, you said that your company uses both a cloud provider and on premises servers. Which, if any, of the following were important reasons why your business uses both?  : Risk mitigation</t>
  </si>
  <si>
    <t xml:space="preserve">Earlier, you said that your company uses both a cloud provider and on premises servers. Which, if any, of the following were important reasons why your business uses both?  : Cost optimisation </t>
  </si>
  <si>
    <t>Earlier, you said that your company uses both a cloud provider and on premises servers. Which, if any, of the following were important reasons why your business uses both?  : Performance optimisation</t>
  </si>
  <si>
    <t>Earlier, you said that your company uses both a cloud provider and on premises servers. Which, if any, of the following were important reasons why your business uses both?  : Compliance or regulatory requirements</t>
  </si>
  <si>
    <t>Earlier, you said that your company uses both a cloud provider and on premises servers. Which, if any, of the following were important reasons why your business uses both?  : To make sure we’re not locked into one supplier</t>
  </si>
  <si>
    <t xml:space="preserve"> Which of the following would you say is a better description of how you use your cloud provider and on premises servers?  </t>
  </si>
  <si>
    <t>Don't know</t>
  </si>
  <si>
    <t xml:space="preserve"> How likely is it do you think that in the next few years that you will add an additional cloud infrastructure provider?  </t>
  </si>
  <si>
    <t>You said that you were unlikely to add an additional cloud infrastructure provider. Which, if any, of the following reasons why you are unlikely to add an additional cloud infrastructure provider? Please select all that apply</t>
  </si>
  <si>
    <t>BASE: Unlikely to add additional cloud provider in next few years</t>
  </si>
  <si>
    <t>Our current cloud infrastructure already serves all or the majority of our business’ needs</t>
  </si>
  <si>
    <t>It is too complicated or expensive to integrate multiple cloud infrastructure providers</t>
  </si>
  <si>
    <t>Other (please state)</t>
  </si>
  <si>
    <t xml:space="preserve"> And which of the following would you say is a better description of why your company doesn’t use more than one cloud infrastructure provider?</t>
  </si>
  <si>
    <t xml:space="preserve"> Other (please state):And which of the following would you say is a better description of why your company doesn’t use more than one cloud infrastructure provider?</t>
  </si>
  <si>
    <t>Very positive</t>
  </si>
  <si>
    <t>Somewhat positive</t>
  </si>
  <si>
    <t>Neither positive or negative</t>
  </si>
  <si>
    <t>Somewhat negative</t>
  </si>
  <si>
    <t>Very negative</t>
  </si>
  <si>
    <t xml:space="preserve"> Many cloud infrastructure providers will provide a discount for customers that have a committed level of spend. Overall, do you consider this business practice to be positive or negative for customers?  </t>
  </si>
  <si>
    <t xml:space="preserve"> Has your company received a discount on any your cloud infrastructure prices, based on committing to a minimum amount of spend?</t>
  </si>
  <si>
    <t>Full Results</t>
  </si>
  <si>
    <t>BASE: IaaS or PaaS user who use on premesis survers for apps created by business</t>
  </si>
  <si>
    <t>BASE: Uses 1 cloud provider</t>
  </si>
  <si>
    <t xml:space="preserve"> How important is that discount to your company?</t>
  </si>
  <si>
    <t>Total Important:</t>
  </si>
  <si>
    <t>BASE: Have recieved discount on cloud infrastructure prices</t>
  </si>
  <si>
    <t>BASE: Have received discount on cloud infrastructure prices</t>
  </si>
  <si>
    <t>Public First Poll for CCIA (Cloud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</si>
</sst>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scheme val="minor"/>
    </font>
    <font>
      <b/>
      <sz val="18"/>
      <color rgb="FF000000"/>
      <name val="Calibri"/>
      <family val="2"/>
    </font>
    <font>
      <b/>
      <sz val="14"/>
      <color rgb="FF000000"/>
      <name val="Calibri"/>
      <family val="2"/>
    </font>
    <font>
      <sz val="14"/>
      <color rgb="FF000000"/>
      <name val="Calibri"/>
      <family val="2"/>
    </font>
    <font>
      <sz val="13"/>
      <color rgb="FF000000"/>
      <name val="Calibri"/>
      <family val="2"/>
    </font>
    <font>
      <i/>
      <sz val="13"/>
      <color rgb="FF000000"/>
      <name val="Calibri"/>
      <family val="2"/>
    </font>
    <font>
      <i/>
      <u/>
      <sz val="13"/>
      <color theme="10"/>
      <name val="Calibri"/>
      <family val="2"/>
    </font>
    <font>
      <b/>
      <sz val="11"/>
      <color rgb="FF000000"/>
      <name val="Calibri"/>
      <family val="2"/>
    </font>
    <font>
      <sz val="11"/>
      <color rgb="FF000000"/>
      <name val="Calibri"/>
      <family val="2"/>
    </font>
    <font>
      <u/>
      <sz val="11"/>
      <color theme="10"/>
      <name val="Calibri"/>
      <family val="2"/>
    </font>
    <font>
      <b/>
      <sz val="12"/>
      <color rgb="FF000000"/>
      <name val="Calibri"/>
      <family val="2"/>
    </font>
    <font>
      <b/>
      <i/>
      <sz val="11"/>
      <color rgb="FF000000"/>
      <name val="Calibri"/>
      <family val="2"/>
    </font>
    <font>
      <sz val="11"/>
      <color rgb="FF000000"/>
      <name val="Calibri"/>
      <family val="2"/>
    </font>
    <font>
      <u/>
      <sz val="11"/>
      <color theme="10"/>
      <name val="Calibri"/>
      <family val="2"/>
      <scheme val="minor"/>
    </font>
    <font>
      <b/>
      <sz val="11"/>
      <color rgb="FF000000"/>
      <name val="Calibri"/>
      <family val="2"/>
    </font>
    <font>
      <b/>
      <i/>
      <sz val="11"/>
      <color rgb="FF000000"/>
      <name val="Calibri"/>
      <family val="2"/>
    </font>
  </fonts>
  <fills count="2">
    <fill>
      <patternFill patternType="none"/>
    </fill>
    <fill>
      <patternFill patternType="gray125"/>
    </fill>
  </fills>
  <borders count="4">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2">
    <xf numFmtId="0" fontId="0" fillId="0" borderId="0"/>
    <xf numFmtId="0" fontId="13" fillId="0" borderId="0" applyNumberFormat="0" applyFill="0" applyBorder="0" applyAlignment="0" applyProtection="0"/>
  </cellStyleXfs>
  <cellXfs count="37">
    <xf numFmtId="0" fontId="0" fillId="0" borderId="0" xfId="0"/>
    <xf numFmtId="0" fontId="1" fillId="0" borderId="0" xfId="0" applyFont="1" applyAlignment="1">
      <alignment horizontal="center" vertical="top" wrapText="1"/>
    </xf>
    <xf numFmtId="0" fontId="2" fillId="0" borderId="0" xfId="0" applyFont="1"/>
    <xf numFmtId="0" fontId="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xf numFmtId="0" fontId="8" fillId="0" borderId="0" xfId="0" applyFont="1" applyAlignment="1">
      <alignment horizontal="center"/>
    </xf>
    <xf numFmtId="0" fontId="9" fillId="0" borderId="0" xfId="0" applyFont="1"/>
    <xf numFmtId="0" fontId="8" fillId="0" borderId="0" xfId="0" applyFont="1" applyAlignment="1">
      <alignment horizontal="center" vertical="center"/>
    </xf>
    <xf numFmtId="1" fontId="7" fillId="0" borderId="1" xfId="0" applyNumberFormat="1" applyFont="1" applyBorder="1" applyAlignment="1">
      <alignment horizontal="center" vertical="center"/>
    </xf>
    <xf numFmtId="0" fontId="8" fillId="0" borderId="2" xfId="0" applyFont="1" applyBorder="1" applyAlignment="1">
      <alignment horizontal="center" vertical="center" wrapText="1"/>
    </xf>
    <xf numFmtId="0" fontId="7" fillId="0" borderId="2" xfId="0" applyFont="1" applyBorder="1" applyAlignment="1">
      <alignment horizontal="center" vertical="center"/>
    </xf>
    <xf numFmtId="0" fontId="9" fillId="0" borderId="0" xfId="0" applyFont="1" applyAlignment="1">
      <alignment horizontal="center"/>
    </xf>
    <xf numFmtId="0" fontId="8" fillId="0" borderId="2" xfId="0" applyFont="1" applyBorder="1" applyAlignment="1">
      <alignment horizontal="center" vertical="center"/>
    </xf>
    <xf numFmtId="0" fontId="8" fillId="0" borderId="2" xfId="0" applyFont="1" applyBorder="1"/>
    <xf numFmtId="9" fontId="8" fillId="0" borderId="0" xfId="0" applyNumberFormat="1" applyFont="1" applyAlignment="1">
      <alignment horizontal="center" vertical="center"/>
    </xf>
    <xf numFmtId="0" fontId="8" fillId="0" borderId="0" xfId="0" applyFont="1" applyAlignment="1">
      <alignment horizontal="center" vertical="center" wrapText="1"/>
    </xf>
    <xf numFmtId="9" fontId="8" fillId="0" borderId="3" xfId="0" applyNumberFormat="1" applyFont="1" applyBorder="1" applyAlignment="1">
      <alignment horizontal="center" vertical="center"/>
    </xf>
    <xf numFmtId="0" fontId="8" fillId="0" borderId="1" xfId="0" applyFont="1" applyBorder="1" applyAlignment="1">
      <alignment horizontal="center" vertical="center" wrapText="1"/>
    </xf>
    <xf numFmtId="9" fontId="7" fillId="0" borderId="0" xfId="0" applyNumberFormat="1" applyFont="1" applyAlignment="1">
      <alignment horizontal="center" vertical="center"/>
    </xf>
    <xf numFmtId="9" fontId="7" fillId="0" borderId="3" xfId="0" applyNumberFormat="1" applyFont="1" applyBorder="1" applyAlignment="1">
      <alignment horizontal="center" vertical="center"/>
    </xf>
    <xf numFmtId="0" fontId="11" fillId="0" borderId="0" xfId="0" applyFont="1"/>
    <xf numFmtId="0" fontId="12" fillId="0" borderId="0" xfId="0" applyFont="1" applyAlignment="1">
      <alignment horizontal="center" wrapText="1"/>
    </xf>
    <xf numFmtId="9" fontId="12" fillId="0" borderId="0" xfId="0" applyNumberFormat="1" applyFont="1" applyAlignment="1">
      <alignment horizontal="center" vertical="center"/>
    </xf>
    <xf numFmtId="0" fontId="12" fillId="0" borderId="0" xfId="0" applyFont="1" applyAlignment="1">
      <alignment horizontal="center" vertical="center" wrapText="1"/>
    </xf>
    <xf numFmtId="0" fontId="14" fillId="0" borderId="0" xfId="0" applyFont="1"/>
    <xf numFmtId="0" fontId="15" fillId="0" borderId="0" xfId="0" applyFont="1"/>
    <xf numFmtId="0" fontId="13" fillId="0" borderId="0" xfId="1" applyAlignment="1">
      <alignment horizontal="center"/>
    </xf>
    <xf numFmtId="0" fontId="13" fillId="0" borderId="0" xfId="1"/>
    <xf numFmtId="0" fontId="1" fillId="0" borderId="0" xfId="0" applyFont="1" applyAlignment="1">
      <alignment horizontal="center" vertical="top" wrapText="1"/>
    </xf>
    <xf numFmtId="0" fontId="0" fillId="0" borderId="0" xfId="0"/>
    <xf numFmtId="0" fontId="4" fillId="0" borderId="0" xfId="0" applyFont="1" applyAlignment="1">
      <alignment horizontal="left" vertical="top"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10" fillId="0" borderId="0" xfId="0" applyFont="1" applyAlignment="1">
      <alignment vertical="top" wrapText="1"/>
    </xf>
    <xf numFmtId="9"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g"/></Relationships>
</file>

<file path=xl/drawings/_rels/drawing63.xml.rels><?xml version="1.0" encoding="UTF-8" standalone="yes"?>
<Relationships xmlns="http://schemas.openxmlformats.org/package/2006/relationships"><Relationship Id="rId1" Type="http://schemas.openxmlformats.org/officeDocument/2006/relationships/image" Target="../media/image1.jp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6.xml.rels><?xml version="1.0" encoding="UTF-8" standalone="yes"?>
<Relationships xmlns="http://schemas.openxmlformats.org/package/2006/relationships"><Relationship Id="rId1" Type="http://schemas.openxmlformats.org/officeDocument/2006/relationships/image" Target="../media/image1.jpg"/></Relationships>
</file>

<file path=xl/drawings/_rels/drawing67.xml.rels><?xml version="1.0" encoding="UTF-8" standalone="yes"?>
<Relationships xmlns="http://schemas.openxmlformats.org/package/2006/relationships"><Relationship Id="rId1" Type="http://schemas.openxmlformats.org/officeDocument/2006/relationships/image" Target="../media/image1.jpg"/></Relationships>
</file>

<file path=xl/drawings/_rels/drawing68.xml.rels><?xml version="1.0" encoding="UTF-8" standalone="yes"?>
<Relationships xmlns="http://schemas.openxmlformats.org/package/2006/relationships"><Relationship Id="rId1" Type="http://schemas.openxmlformats.org/officeDocument/2006/relationships/image" Target="../media/image1.jp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70.xml.rels><?xml version="1.0" encoding="UTF-8" standalone="yes"?>
<Relationships xmlns="http://schemas.openxmlformats.org/package/2006/relationships"><Relationship Id="rId1" Type="http://schemas.openxmlformats.org/officeDocument/2006/relationships/image" Target="../media/image1.jpg"/></Relationships>
</file>

<file path=xl/drawings/_rels/drawing71.xml.rels><?xml version="1.0" encoding="UTF-8" standalone="yes"?>
<Relationships xmlns="http://schemas.openxmlformats.org/package/2006/relationships"><Relationship Id="rId1" Type="http://schemas.openxmlformats.org/officeDocument/2006/relationships/image" Target="../media/image1.jp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g"/></Relationships>
</file>

<file path=xl/drawings/_rels/drawing74.xml.rels><?xml version="1.0" encoding="UTF-8" standalone="yes"?>
<Relationships xmlns="http://schemas.openxmlformats.org/package/2006/relationships"><Relationship Id="rId1" Type="http://schemas.openxmlformats.org/officeDocument/2006/relationships/image" Target="../media/image1.jpg"/></Relationships>
</file>

<file path=xl/drawings/_rels/drawing75.xml.rels><?xml version="1.0" encoding="UTF-8" standalone="yes"?>
<Relationships xmlns="http://schemas.openxmlformats.org/package/2006/relationships"><Relationship Id="rId1" Type="http://schemas.openxmlformats.org/officeDocument/2006/relationships/image" Target="../media/image1.jpg"/></Relationships>
</file>

<file path=xl/drawings/_rels/drawing7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7.xml.rels><?xml version="1.0" encoding="UTF-8" standalone="yes"?>
<Relationships xmlns="http://schemas.openxmlformats.org/package/2006/relationships"><Relationship Id="rId1" Type="http://schemas.openxmlformats.org/officeDocument/2006/relationships/image" Target="../media/image1.jpg"/></Relationships>
</file>

<file path=xl/drawings/_rels/drawing78.xml.rels><?xml version="1.0" encoding="UTF-8" standalone="yes"?>
<Relationships xmlns="http://schemas.openxmlformats.org/package/2006/relationships"><Relationship Id="rId1" Type="http://schemas.openxmlformats.org/officeDocument/2006/relationships/image" Target="../media/image1.jpg"/></Relationships>
</file>

<file path=xl/drawings/_rels/drawing79.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80.xml.rels><?xml version="1.0" encoding="UTF-8" standalone="yes"?>
<Relationships xmlns="http://schemas.openxmlformats.org/package/2006/relationships"><Relationship Id="rId1" Type="http://schemas.openxmlformats.org/officeDocument/2006/relationships/image" Target="../media/image1.jpg"/></Relationships>
</file>

<file path=xl/drawings/_rels/drawing81.xml.rels><?xml version="1.0" encoding="UTF-8" standalone="yes"?>
<Relationships xmlns="http://schemas.openxmlformats.org/package/2006/relationships"><Relationship Id="rId1" Type="http://schemas.openxmlformats.org/officeDocument/2006/relationships/image" Target="../media/image1.jpg"/></Relationships>
</file>

<file path=xl/drawings/_rels/drawing82.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0</xdr:colOff>
      <xdr:row>1</xdr:row>
      <xdr:rowOff>0</xdr:rowOff>
    </xdr:from>
    <xdr:ext cx="4389120" cy="82296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7ED7AE8F-8EEB-465A-8889-2AD7F8727982}"/>
            </a:ext>
          </a:extLst>
        </xdr:cNvPr>
        <xdr:cNvPicPr>
          <a:picLocks noChangeAspect="1"/>
        </xdr:cNvPicPr>
      </xdr:nvPicPr>
      <xdr:blipFill>
        <a:blip xmlns:r="http://schemas.openxmlformats.org/officeDocument/2006/relationships" r:embed="rId1"/>
        <a:stretch>
          <a:fillRect/>
        </a:stretch>
      </xdr:blipFill>
      <xdr:spPr>
        <a:xfrm>
          <a:off x="0" y="184150"/>
          <a:ext cx="1463040" cy="27432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7:M20"/>
  <sheetViews>
    <sheetView showGridLines="0" tabSelected="1" workbookViewId="0">
      <selection activeCell="K41" sqref="K41"/>
    </sheetView>
  </sheetViews>
  <sheetFormatPr baseColWidth="10" defaultColWidth="10.83203125" defaultRowHeight="15" x14ac:dyDescent="0.2"/>
  <sheetData>
    <row r="7" spans="6:12" ht="40" customHeight="1" x14ac:dyDescent="0.2">
      <c r="F7" s="30" t="s">
        <v>367</v>
      </c>
      <c r="G7" s="31"/>
      <c r="H7" s="31"/>
      <c r="I7" s="31"/>
      <c r="J7" s="31"/>
      <c r="K7" s="31"/>
      <c r="L7" s="31"/>
    </row>
    <row r="10" spans="6:12" ht="20" customHeight="1" x14ac:dyDescent="0.25">
      <c r="F10" s="2" t="s">
        <v>0</v>
      </c>
      <c r="K10" s="3" t="s">
        <v>1</v>
      </c>
    </row>
    <row r="11" spans="6:12" ht="20" customHeight="1" x14ac:dyDescent="0.25">
      <c r="F11" s="2" t="s">
        <v>2</v>
      </c>
      <c r="K11" s="3" t="s">
        <v>3</v>
      </c>
    </row>
    <row r="12" spans="6:12" ht="20" customHeight="1" x14ac:dyDescent="0.25">
      <c r="F12" s="2" t="s">
        <v>4</v>
      </c>
      <c r="K12" s="3" t="s">
        <v>5</v>
      </c>
    </row>
    <row r="13" spans="6:12" ht="20" customHeight="1" x14ac:dyDescent="0.25">
      <c r="F13" s="2" t="s">
        <v>6</v>
      </c>
      <c r="K13" s="3">
        <v>1001</v>
      </c>
    </row>
    <row r="14" spans="6:12" ht="19" x14ac:dyDescent="0.25">
      <c r="F14" s="2"/>
    </row>
    <row r="15" spans="6:12" ht="19" x14ac:dyDescent="0.25">
      <c r="F15" s="2"/>
    </row>
    <row r="16" spans="6:12" ht="19" x14ac:dyDescent="0.25">
      <c r="F16" s="2" t="s">
        <v>7</v>
      </c>
    </row>
    <row r="17" spans="6:13" ht="50" customHeight="1" x14ac:dyDescent="0.2">
      <c r="F17" s="32" t="s">
        <v>8</v>
      </c>
      <c r="G17" s="31"/>
      <c r="H17" s="31"/>
      <c r="I17" s="31"/>
      <c r="J17" s="31"/>
      <c r="K17" s="31"/>
      <c r="L17" s="31"/>
      <c r="M17" s="31"/>
    </row>
    <row r="19" spans="6:13" ht="30" customHeight="1" x14ac:dyDescent="0.2">
      <c r="F19" s="4" t="s">
        <v>9</v>
      </c>
    </row>
    <row r="20" spans="6:13" ht="17" x14ac:dyDescent="0.2">
      <c r="F20" s="5" t="str">
        <f>HYPERLINK("mailto:" &amp; "polling@publicfirst.co.uk" &amp; "?subject="&amp; F7, "polling@publicfirst.co.uk")</f>
        <v>polling@publicfirst.co.uk</v>
      </c>
    </row>
  </sheetData>
  <mergeCells count="2">
    <mergeCell ref="F7:L7"/>
    <mergeCell ref="F17:M17"/>
  </mergeCells>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107</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95</v>
      </c>
      <c r="C8" s="16">
        <v>0.57842157842157804</v>
      </c>
      <c r="D8" s="16">
        <v>0.62028985507246404</v>
      </c>
      <c r="E8" s="16">
        <v>0.495798319327731</v>
      </c>
      <c r="F8" s="16">
        <v>0.54545454545454497</v>
      </c>
      <c r="G8" s="16">
        <v>0.58823529411764697</v>
      </c>
      <c r="H8" s="16">
        <v>0.53571428571428603</v>
      </c>
      <c r="I8" s="16">
        <v>0.62765957446808496</v>
      </c>
      <c r="J8" s="16">
        <v>0.47761194029850701</v>
      </c>
      <c r="K8" s="16">
        <v>0.64516129032258096</v>
      </c>
      <c r="L8" s="16">
        <v>0.57303370786516805</v>
      </c>
      <c r="M8" s="16">
        <v>0.55000000000000004</v>
      </c>
      <c r="N8" s="16">
        <v>0.61764705882352899</v>
      </c>
      <c r="O8" s="16">
        <v>0.5</v>
      </c>
      <c r="P8" s="16"/>
      <c r="Q8" s="16">
        <v>0.365079365079365</v>
      </c>
      <c r="R8" s="16">
        <v>0.53521126760563398</v>
      </c>
      <c r="S8" s="16">
        <v>0.532258064516129</v>
      </c>
      <c r="T8" s="16">
        <v>0.42253521126760601</v>
      </c>
      <c r="U8" s="16">
        <v>0.61290322580645196</v>
      </c>
      <c r="V8" s="16">
        <v>0.49504950495049499</v>
      </c>
      <c r="W8" s="16">
        <v>0.570175438596491</v>
      </c>
      <c r="X8" s="16">
        <v>0.62765957446808496</v>
      </c>
      <c r="Y8" s="16">
        <v>0.67127071823204398</v>
      </c>
      <c r="Z8" s="16"/>
      <c r="AA8" s="16">
        <v>0.50919117647058798</v>
      </c>
      <c r="AB8" s="16">
        <v>0.66228070175438603</v>
      </c>
      <c r="AC8" s="16"/>
      <c r="AD8" s="16">
        <v>0.41726618705036</v>
      </c>
      <c r="AE8" s="16">
        <v>0.55384615384615399</v>
      </c>
      <c r="AF8" s="16">
        <v>0.365079365079365</v>
      </c>
      <c r="AG8" s="16">
        <v>0.47916666666666702</v>
      </c>
      <c r="AH8" s="16">
        <v>0.46153846153846201</v>
      </c>
      <c r="AI8" s="16">
        <v>0.65217391304347805</v>
      </c>
      <c r="AJ8" s="16">
        <v>0.66386554621848703</v>
      </c>
      <c r="AK8" s="16">
        <v>0.73033707865168496</v>
      </c>
      <c r="AL8" s="16">
        <v>0.70212765957446799</v>
      </c>
      <c r="AM8" s="16">
        <v>0.67307692307692302</v>
      </c>
      <c r="AN8" s="16"/>
      <c r="AO8" s="16">
        <v>0.50255102040816302</v>
      </c>
      <c r="AP8" s="16">
        <v>0.64143426294820705</v>
      </c>
      <c r="AQ8" s="16">
        <v>0.65142857142857102</v>
      </c>
      <c r="AR8" s="16">
        <v>0.597938144329897</v>
      </c>
      <c r="AS8" s="16">
        <v>0.63793103448275901</v>
      </c>
      <c r="AT8" s="16">
        <v>0.4</v>
      </c>
      <c r="AU8" s="16"/>
      <c r="AV8" s="16">
        <v>0.4375</v>
      </c>
      <c r="AW8" s="16">
        <v>0.8</v>
      </c>
      <c r="AX8" s="16">
        <v>0.60185185185185197</v>
      </c>
      <c r="AY8" s="16">
        <v>0.33333333333333298</v>
      </c>
      <c r="AZ8" s="16">
        <v>0.28571428571428598</v>
      </c>
      <c r="BA8" s="16">
        <v>0.52941176470588203</v>
      </c>
      <c r="BB8" s="16">
        <v>0.64423076923076905</v>
      </c>
      <c r="BC8" s="16">
        <v>0.63333333333333297</v>
      </c>
      <c r="BD8" s="16">
        <v>0.52380952380952395</v>
      </c>
      <c r="BE8" s="16">
        <v>0.647342995169082</v>
      </c>
      <c r="BF8" s="16">
        <v>0.55454545454545501</v>
      </c>
      <c r="BG8" s="16">
        <v>0.70588235294117696</v>
      </c>
      <c r="BH8" s="16">
        <v>0.58888888888888902</v>
      </c>
      <c r="BI8" s="16">
        <v>0.65</v>
      </c>
      <c r="BJ8" s="16">
        <v>0.66666666666666696</v>
      </c>
      <c r="BK8" s="16">
        <v>0.5</v>
      </c>
      <c r="BL8" s="16">
        <v>0.54901960784313697</v>
      </c>
      <c r="BM8" s="16">
        <v>0.38888888888888901</v>
      </c>
      <c r="BN8" s="16">
        <v>0.41666666666666702</v>
      </c>
      <c r="BO8" s="16"/>
      <c r="BP8" s="16">
        <v>0.61205766710353904</v>
      </c>
      <c r="BQ8" s="16"/>
      <c r="BR8" s="16">
        <v>0.59482758620689702</v>
      </c>
      <c r="BS8" s="16"/>
      <c r="BT8" s="16">
        <v>0.63869463869463905</v>
      </c>
    </row>
    <row r="9" spans="2:72" ht="16" x14ac:dyDescent="0.2">
      <c r="B9" s="17" t="s">
        <v>99</v>
      </c>
      <c r="C9" s="16">
        <v>0.50749250749250796</v>
      </c>
      <c r="D9" s="16">
        <v>0.56231884057971004</v>
      </c>
      <c r="E9" s="16">
        <v>0.44537815126050401</v>
      </c>
      <c r="F9" s="16">
        <v>0.45454545454545497</v>
      </c>
      <c r="G9" s="16">
        <v>0.60294117647058798</v>
      </c>
      <c r="H9" s="16">
        <v>0.39285714285714302</v>
      </c>
      <c r="I9" s="16">
        <v>0.48936170212766</v>
      </c>
      <c r="J9" s="16">
        <v>0.43283582089552203</v>
      </c>
      <c r="K9" s="16">
        <v>0.58064516129032295</v>
      </c>
      <c r="L9" s="16">
        <v>0.46067415730337102</v>
      </c>
      <c r="M9" s="16">
        <v>0.6</v>
      </c>
      <c r="N9" s="16">
        <v>0.41176470588235298</v>
      </c>
      <c r="O9" s="16">
        <v>0.42857142857142899</v>
      </c>
      <c r="P9" s="16"/>
      <c r="Q9" s="16">
        <v>0.238095238095238</v>
      </c>
      <c r="R9" s="16">
        <v>0.38028169014084501</v>
      </c>
      <c r="S9" s="16">
        <v>0.41935483870967699</v>
      </c>
      <c r="T9" s="16">
        <v>0.46478873239436602</v>
      </c>
      <c r="U9" s="16">
        <v>0.51612903225806495</v>
      </c>
      <c r="V9" s="16">
        <v>0.48514851485148502</v>
      </c>
      <c r="W9" s="16">
        <v>0.50877192982456099</v>
      </c>
      <c r="X9" s="16">
        <v>0.53191489361702105</v>
      </c>
      <c r="Y9" s="16">
        <v>0.60220994475138101</v>
      </c>
      <c r="Z9" s="16"/>
      <c r="AA9" s="16">
        <v>0.441176470588235</v>
      </c>
      <c r="AB9" s="16">
        <v>0.58771929824561397</v>
      </c>
      <c r="AC9" s="16"/>
      <c r="AD9" s="16">
        <v>0.36690647482014399</v>
      </c>
      <c r="AE9" s="16">
        <v>0.33846153846153798</v>
      </c>
      <c r="AF9" s="16">
        <v>0.33333333333333298</v>
      </c>
      <c r="AG9" s="16">
        <v>0.48958333333333298</v>
      </c>
      <c r="AH9" s="16">
        <v>0.46153846153846201</v>
      </c>
      <c r="AI9" s="16">
        <v>0.45652173913043498</v>
      </c>
      <c r="AJ9" s="16">
        <v>0.59663865546218497</v>
      </c>
      <c r="AK9" s="16">
        <v>0.61797752808988804</v>
      </c>
      <c r="AL9" s="16">
        <v>0.62765957446808496</v>
      </c>
      <c r="AM9" s="16">
        <v>0.66025641025641002</v>
      </c>
      <c r="AN9" s="16"/>
      <c r="AO9" s="16">
        <v>0.44387755102040799</v>
      </c>
      <c r="AP9" s="16">
        <v>0.53784860557768899</v>
      </c>
      <c r="AQ9" s="16">
        <v>0.54285714285714304</v>
      </c>
      <c r="AR9" s="16">
        <v>0.56701030927835006</v>
      </c>
      <c r="AS9" s="16">
        <v>0.67241379310344795</v>
      </c>
      <c r="AT9" s="16">
        <v>0.4</v>
      </c>
      <c r="AU9" s="16"/>
      <c r="AV9" s="16">
        <v>0.375</v>
      </c>
      <c r="AW9" s="16">
        <v>0.2</v>
      </c>
      <c r="AX9" s="16">
        <v>0.62037037037037002</v>
      </c>
      <c r="AY9" s="16">
        <v>0.25</v>
      </c>
      <c r="AZ9" s="16">
        <v>0.42857142857142899</v>
      </c>
      <c r="BA9" s="16">
        <v>0.441176470588235</v>
      </c>
      <c r="BB9" s="16">
        <v>0.51923076923076905</v>
      </c>
      <c r="BC9" s="16">
        <v>0.4</v>
      </c>
      <c r="BD9" s="16">
        <v>0.33333333333333298</v>
      </c>
      <c r="BE9" s="16">
        <v>0.58454106280193197</v>
      </c>
      <c r="BF9" s="16">
        <v>0.48181818181818198</v>
      </c>
      <c r="BG9" s="16">
        <v>0.41176470588235298</v>
      </c>
      <c r="BH9" s="16">
        <v>0.63333333333333297</v>
      </c>
      <c r="BI9" s="16">
        <v>0.3</v>
      </c>
      <c r="BJ9" s="16">
        <v>0.4</v>
      </c>
      <c r="BK9" s="16">
        <v>0.4375</v>
      </c>
      <c r="BL9" s="16">
        <v>0.49019607843137297</v>
      </c>
      <c r="BM9" s="16">
        <v>0.36111111111111099</v>
      </c>
      <c r="BN9" s="16">
        <v>0.44444444444444398</v>
      </c>
      <c r="BO9" s="16"/>
      <c r="BP9" s="16">
        <v>0.57011795543905597</v>
      </c>
      <c r="BQ9" s="16"/>
      <c r="BR9" s="16">
        <v>0.56206896551724095</v>
      </c>
      <c r="BS9" s="16"/>
      <c r="BT9" s="16">
        <v>0.643356643356643</v>
      </c>
    </row>
    <row r="10" spans="2:72" ht="16" x14ac:dyDescent="0.2">
      <c r="B10" s="17" t="s">
        <v>98</v>
      </c>
      <c r="C10" s="16">
        <v>0.48751248751248699</v>
      </c>
      <c r="D10" s="16">
        <v>0.53913043478260902</v>
      </c>
      <c r="E10" s="16">
        <v>0.41176470588235298</v>
      </c>
      <c r="F10" s="16">
        <v>0.5</v>
      </c>
      <c r="G10" s="16">
        <v>0.48529411764705899</v>
      </c>
      <c r="H10" s="16">
        <v>0.42857142857142899</v>
      </c>
      <c r="I10" s="16">
        <v>0.5</v>
      </c>
      <c r="J10" s="16">
        <v>0.43283582089552203</v>
      </c>
      <c r="K10" s="16">
        <v>0.61290322580645196</v>
      </c>
      <c r="L10" s="16">
        <v>0.426966292134831</v>
      </c>
      <c r="M10" s="16">
        <v>0.42499999999999999</v>
      </c>
      <c r="N10" s="16">
        <v>0.47058823529411797</v>
      </c>
      <c r="O10" s="16">
        <v>0.57142857142857095</v>
      </c>
      <c r="P10" s="16"/>
      <c r="Q10" s="16">
        <v>0.206349206349206</v>
      </c>
      <c r="R10" s="16">
        <v>0.309859154929577</v>
      </c>
      <c r="S10" s="16">
        <v>0.37096774193548399</v>
      </c>
      <c r="T10" s="16">
        <v>0.49295774647887303</v>
      </c>
      <c r="U10" s="16">
        <v>0.43548387096774199</v>
      </c>
      <c r="V10" s="16">
        <v>0.46534653465346498</v>
      </c>
      <c r="W10" s="16">
        <v>0.40350877192982498</v>
      </c>
      <c r="X10" s="16">
        <v>0.53191489361702105</v>
      </c>
      <c r="Y10" s="16">
        <v>0.62154696132596698</v>
      </c>
      <c r="Z10" s="16"/>
      <c r="AA10" s="16">
        <v>0.39154411764705899</v>
      </c>
      <c r="AB10" s="16">
        <v>0.60307017543859698</v>
      </c>
      <c r="AC10" s="16"/>
      <c r="AD10" s="16">
        <v>0.30935251798561197</v>
      </c>
      <c r="AE10" s="16">
        <v>0.38461538461538503</v>
      </c>
      <c r="AF10" s="16">
        <v>0.33333333333333298</v>
      </c>
      <c r="AG10" s="16">
        <v>0.48958333333333298</v>
      </c>
      <c r="AH10" s="16">
        <v>0.35897435897435898</v>
      </c>
      <c r="AI10" s="16">
        <v>0.41304347826087001</v>
      </c>
      <c r="AJ10" s="16">
        <v>0.56302521008403394</v>
      </c>
      <c r="AK10" s="16">
        <v>0.64044943820224698</v>
      </c>
      <c r="AL10" s="16">
        <v>0.60638297872340396</v>
      </c>
      <c r="AM10" s="16">
        <v>0.65384615384615397</v>
      </c>
      <c r="AN10" s="16"/>
      <c r="AO10" s="16">
        <v>0.41836734693877597</v>
      </c>
      <c r="AP10" s="16">
        <v>0.54581673306772904</v>
      </c>
      <c r="AQ10" s="16">
        <v>0.54285714285714304</v>
      </c>
      <c r="AR10" s="16">
        <v>0.54639175257731998</v>
      </c>
      <c r="AS10" s="16">
        <v>0.55172413793103403</v>
      </c>
      <c r="AT10" s="16">
        <v>0.2</v>
      </c>
      <c r="AU10" s="16"/>
      <c r="AV10" s="16">
        <v>0.3125</v>
      </c>
      <c r="AW10" s="16">
        <v>0</v>
      </c>
      <c r="AX10" s="16">
        <v>0.56481481481481499</v>
      </c>
      <c r="AY10" s="16">
        <v>0.33333333333333298</v>
      </c>
      <c r="AZ10" s="16">
        <v>0.42857142857142899</v>
      </c>
      <c r="BA10" s="16">
        <v>0.45588235294117602</v>
      </c>
      <c r="BB10" s="16">
        <v>0.55769230769230804</v>
      </c>
      <c r="BC10" s="16">
        <v>0.266666666666667</v>
      </c>
      <c r="BD10" s="16">
        <v>0.38095238095238099</v>
      </c>
      <c r="BE10" s="16">
        <v>0.57004830917874405</v>
      </c>
      <c r="BF10" s="16">
        <v>0.51818181818181797</v>
      </c>
      <c r="BG10" s="16">
        <v>0.29411764705882398</v>
      </c>
      <c r="BH10" s="16">
        <v>0.51111111111111096</v>
      </c>
      <c r="BI10" s="16">
        <v>0.4</v>
      </c>
      <c r="BJ10" s="16">
        <v>0.6</v>
      </c>
      <c r="BK10" s="16">
        <v>0.39583333333333298</v>
      </c>
      <c r="BL10" s="16">
        <v>0.39215686274509798</v>
      </c>
      <c r="BM10" s="16">
        <v>0.27777777777777801</v>
      </c>
      <c r="BN10" s="16">
        <v>0.5</v>
      </c>
      <c r="BO10" s="16"/>
      <c r="BP10" s="16">
        <v>0.53997378768020998</v>
      </c>
      <c r="BQ10" s="16"/>
      <c r="BR10" s="16">
        <v>0.57931034482758603</v>
      </c>
      <c r="BS10" s="16"/>
      <c r="BT10" s="16">
        <v>0.582750582750583</v>
      </c>
    </row>
    <row r="11" spans="2:72" ht="16" x14ac:dyDescent="0.2">
      <c r="B11" s="17" t="s">
        <v>96</v>
      </c>
      <c r="C11" s="16">
        <v>0.46553446553446598</v>
      </c>
      <c r="D11" s="16">
        <v>0.49275362318840599</v>
      </c>
      <c r="E11" s="16">
        <v>0.44537815126050401</v>
      </c>
      <c r="F11" s="16">
        <v>0.34090909090909099</v>
      </c>
      <c r="G11" s="16">
        <v>0.48529411764705899</v>
      </c>
      <c r="H11" s="16">
        <v>0.46428571428571402</v>
      </c>
      <c r="I11" s="16">
        <v>0.5</v>
      </c>
      <c r="J11" s="16">
        <v>0.43283582089552203</v>
      </c>
      <c r="K11" s="16">
        <v>0.51612903225806495</v>
      </c>
      <c r="L11" s="16">
        <v>0.43820224719101097</v>
      </c>
      <c r="M11" s="16">
        <v>0.375</v>
      </c>
      <c r="N11" s="16">
        <v>0.41176470588235298</v>
      </c>
      <c r="O11" s="16">
        <v>0.64285714285714302</v>
      </c>
      <c r="P11" s="16"/>
      <c r="Q11" s="16">
        <v>0.26984126984126999</v>
      </c>
      <c r="R11" s="16">
        <v>0.38028169014084501</v>
      </c>
      <c r="S11" s="16">
        <v>0.35483870967741898</v>
      </c>
      <c r="T11" s="16">
        <v>0.38028169014084501</v>
      </c>
      <c r="U11" s="16">
        <v>0.43548387096774199</v>
      </c>
      <c r="V11" s="16">
        <v>0.475247524752475</v>
      </c>
      <c r="W11" s="16">
        <v>0.43859649122806998</v>
      </c>
      <c r="X11" s="16">
        <v>0.61702127659574502</v>
      </c>
      <c r="Y11" s="16">
        <v>0.524861878453039</v>
      </c>
      <c r="Z11" s="16"/>
      <c r="AA11" s="16">
        <v>0.40073529411764702</v>
      </c>
      <c r="AB11" s="16">
        <v>0.54385964912280704</v>
      </c>
      <c r="AC11" s="16"/>
      <c r="AD11" s="16">
        <v>0.33812949640287798</v>
      </c>
      <c r="AE11" s="16">
        <v>0.32307692307692298</v>
      </c>
      <c r="AF11" s="16">
        <v>0.46031746031746001</v>
      </c>
      <c r="AG11" s="16">
        <v>0.45833333333333298</v>
      </c>
      <c r="AH11" s="16">
        <v>0.46153846153846201</v>
      </c>
      <c r="AI11" s="16">
        <v>0.42391304347826098</v>
      </c>
      <c r="AJ11" s="16">
        <v>0.48739495798319299</v>
      </c>
      <c r="AK11" s="16">
        <v>0.58426966292134797</v>
      </c>
      <c r="AL11" s="16">
        <v>0.60638297872340396</v>
      </c>
      <c r="AM11" s="16">
        <v>0.51923076923076905</v>
      </c>
      <c r="AN11" s="16"/>
      <c r="AO11" s="16">
        <v>0.42091836734693899</v>
      </c>
      <c r="AP11" s="16">
        <v>0.45816733067729098</v>
      </c>
      <c r="AQ11" s="16">
        <v>0.51428571428571401</v>
      </c>
      <c r="AR11" s="16">
        <v>0.536082474226804</v>
      </c>
      <c r="AS11" s="16">
        <v>0.58620689655172398</v>
      </c>
      <c r="AT11" s="16">
        <v>0.35</v>
      </c>
      <c r="AU11" s="16"/>
      <c r="AV11" s="16">
        <v>0.25</v>
      </c>
      <c r="AW11" s="16">
        <v>0.2</v>
      </c>
      <c r="AX11" s="16">
        <v>0.49074074074074098</v>
      </c>
      <c r="AY11" s="16">
        <v>0.41666666666666702</v>
      </c>
      <c r="AZ11" s="16">
        <v>0.14285714285714299</v>
      </c>
      <c r="BA11" s="16">
        <v>0.441176470588235</v>
      </c>
      <c r="BB11" s="16">
        <v>0.41346153846153799</v>
      </c>
      <c r="BC11" s="16">
        <v>0.43333333333333302</v>
      </c>
      <c r="BD11" s="16">
        <v>0.38095238095238099</v>
      </c>
      <c r="BE11" s="16">
        <v>0.55072463768115898</v>
      </c>
      <c r="BF11" s="16">
        <v>0.53636363636363604</v>
      </c>
      <c r="BG11" s="16">
        <v>0.52941176470588203</v>
      </c>
      <c r="BH11" s="16">
        <v>0.41111111111111098</v>
      </c>
      <c r="BI11" s="16">
        <v>0.45</v>
      </c>
      <c r="BJ11" s="16">
        <v>0.53333333333333299</v>
      </c>
      <c r="BK11" s="16">
        <v>0.4375</v>
      </c>
      <c r="BL11" s="16">
        <v>0.43137254901960798</v>
      </c>
      <c r="BM11" s="16">
        <v>0.41666666666666702</v>
      </c>
      <c r="BN11" s="16">
        <v>0.38888888888888901</v>
      </c>
      <c r="BO11" s="16"/>
      <c r="BP11" s="16">
        <v>0.49279161205766697</v>
      </c>
      <c r="BQ11" s="16"/>
      <c r="BR11" s="16">
        <v>0.51034482758620703</v>
      </c>
      <c r="BS11" s="16"/>
      <c r="BT11" s="16">
        <v>0.51981351981351998</v>
      </c>
    </row>
    <row r="12" spans="2:72" ht="16" x14ac:dyDescent="0.2">
      <c r="B12" s="17" t="s">
        <v>97</v>
      </c>
      <c r="C12" s="16">
        <v>0.38261738261738298</v>
      </c>
      <c r="D12" s="16">
        <v>0.376811594202899</v>
      </c>
      <c r="E12" s="16">
        <v>0.34453781512604997</v>
      </c>
      <c r="F12" s="16">
        <v>0.34090909090909099</v>
      </c>
      <c r="G12" s="16">
        <v>0.45588235294117602</v>
      </c>
      <c r="H12" s="16">
        <v>0.41071428571428598</v>
      </c>
      <c r="I12" s="16">
        <v>0.39361702127659598</v>
      </c>
      <c r="J12" s="16">
        <v>0.34328358208955201</v>
      </c>
      <c r="K12" s="16">
        <v>0.38709677419354799</v>
      </c>
      <c r="L12" s="16">
        <v>0.40449438202247201</v>
      </c>
      <c r="M12" s="16">
        <v>0.32500000000000001</v>
      </c>
      <c r="N12" s="16">
        <v>0.47058823529411797</v>
      </c>
      <c r="O12" s="16">
        <v>0.42857142857142899</v>
      </c>
      <c r="P12" s="16"/>
      <c r="Q12" s="16">
        <v>0.46031746031746001</v>
      </c>
      <c r="R12" s="16">
        <v>0.43661971830985902</v>
      </c>
      <c r="S12" s="16">
        <v>0.38709677419354799</v>
      </c>
      <c r="T12" s="16">
        <v>0.323943661971831</v>
      </c>
      <c r="U12" s="16">
        <v>0.35483870967741898</v>
      </c>
      <c r="V12" s="16">
        <v>0.32673267326732702</v>
      </c>
      <c r="W12" s="16">
        <v>0.324561403508772</v>
      </c>
      <c r="X12" s="16">
        <v>0.41489361702127697</v>
      </c>
      <c r="Y12" s="16">
        <v>0.400552486187845</v>
      </c>
      <c r="Z12" s="16"/>
      <c r="AA12" s="16">
        <v>0.36580882352941202</v>
      </c>
      <c r="AB12" s="16">
        <v>0.40350877192982498</v>
      </c>
      <c r="AC12" s="16"/>
      <c r="AD12" s="16">
        <v>0.402877697841727</v>
      </c>
      <c r="AE12" s="16">
        <v>0.36923076923076897</v>
      </c>
      <c r="AF12" s="16">
        <v>0.34920634920634902</v>
      </c>
      <c r="AG12" s="16">
        <v>0.35416666666666702</v>
      </c>
      <c r="AH12" s="16">
        <v>0.37179487179487197</v>
      </c>
      <c r="AI12" s="16">
        <v>0.39130434782608697</v>
      </c>
      <c r="AJ12" s="16">
        <v>0.42857142857142899</v>
      </c>
      <c r="AK12" s="16">
        <v>0.449438202247191</v>
      </c>
      <c r="AL12" s="16">
        <v>0.40425531914893598</v>
      </c>
      <c r="AM12" s="16">
        <v>0.33974358974358998</v>
      </c>
      <c r="AN12" s="16"/>
      <c r="AO12" s="16">
        <v>0.352040816326531</v>
      </c>
      <c r="AP12" s="16">
        <v>0.36653386454183301</v>
      </c>
      <c r="AQ12" s="16">
        <v>0.41142857142857098</v>
      </c>
      <c r="AR12" s="16">
        <v>0.43298969072165</v>
      </c>
      <c r="AS12" s="16">
        <v>0.53448275862068995</v>
      </c>
      <c r="AT12" s="16">
        <v>0.25</v>
      </c>
      <c r="AU12" s="16"/>
      <c r="AV12" s="16">
        <v>0.1875</v>
      </c>
      <c r="AW12" s="16">
        <v>0.2</v>
      </c>
      <c r="AX12" s="16">
        <v>0.35185185185185203</v>
      </c>
      <c r="AY12" s="16">
        <v>0.33333333333333298</v>
      </c>
      <c r="AZ12" s="16">
        <v>0</v>
      </c>
      <c r="BA12" s="16">
        <v>0.41176470588235298</v>
      </c>
      <c r="BB12" s="16">
        <v>0.45192307692307698</v>
      </c>
      <c r="BC12" s="16">
        <v>0.36666666666666697</v>
      </c>
      <c r="BD12" s="16">
        <v>0.33333333333333298</v>
      </c>
      <c r="BE12" s="16">
        <v>0.42512077294686001</v>
      </c>
      <c r="BF12" s="16">
        <v>0.44545454545454499</v>
      </c>
      <c r="BG12" s="16">
        <v>0.41176470588235298</v>
      </c>
      <c r="BH12" s="16">
        <v>0.33333333333333298</v>
      </c>
      <c r="BI12" s="16">
        <v>0.5</v>
      </c>
      <c r="BJ12" s="16">
        <v>0.2</v>
      </c>
      <c r="BK12" s="16">
        <v>0.1875</v>
      </c>
      <c r="BL12" s="16">
        <v>0.33333333333333298</v>
      </c>
      <c r="BM12" s="16">
        <v>0.47222222222222199</v>
      </c>
      <c r="BN12" s="16">
        <v>0.38888888888888901</v>
      </c>
      <c r="BO12" s="16"/>
      <c r="BP12" s="16">
        <v>0.40629095674967203</v>
      </c>
      <c r="BQ12" s="16"/>
      <c r="BR12" s="16">
        <v>0.39310344827586202</v>
      </c>
      <c r="BS12" s="16"/>
      <c r="BT12" s="16">
        <v>0.42890442890442898</v>
      </c>
    </row>
    <row r="13" spans="2:72" ht="16" x14ac:dyDescent="0.2">
      <c r="B13" s="17" t="s">
        <v>100</v>
      </c>
      <c r="C13" s="16">
        <v>1.8981018981019001E-2</v>
      </c>
      <c r="D13" s="16">
        <v>5.7971014492753598E-3</v>
      </c>
      <c r="E13" s="16">
        <v>1.6806722689075598E-2</v>
      </c>
      <c r="F13" s="16">
        <v>4.5454545454545497E-2</v>
      </c>
      <c r="G13" s="16">
        <v>1.4705882352941201E-2</v>
      </c>
      <c r="H13" s="16">
        <v>0</v>
      </c>
      <c r="I13" s="16">
        <v>2.1276595744680899E-2</v>
      </c>
      <c r="J13" s="16">
        <v>7.4626865671641798E-2</v>
      </c>
      <c r="K13" s="16">
        <v>3.2258064516128997E-2</v>
      </c>
      <c r="L13" s="16">
        <v>1.1235955056179799E-2</v>
      </c>
      <c r="M13" s="16">
        <v>0.05</v>
      </c>
      <c r="N13" s="16">
        <v>2.9411764705882401E-2</v>
      </c>
      <c r="O13" s="16">
        <v>0</v>
      </c>
      <c r="P13" s="16"/>
      <c r="Q13" s="16">
        <v>7.9365079365079402E-2</v>
      </c>
      <c r="R13" s="16">
        <v>1.4084507042253501E-2</v>
      </c>
      <c r="S13" s="16">
        <v>3.2258064516128997E-2</v>
      </c>
      <c r="T13" s="16">
        <v>2.8169014084507001E-2</v>
      </c>
      <c r="U13" s="16">
        <v>3.2258064516128997E-2</v>
      </c>
      <c r="V13" s="16">
        <v>1.9801980198019799E-2</v>
      </c>
      <c r="W13" s="16">
        <v>2.6315789473684199E-2</v>
      </c>
      <c r="X13" s="16">
        <v>1.0638297872340399E-2</v>
      </c>
      <c r="Y13" s="16">
        <v>2.7624309392265201E-3</v>
      </c>
      <c r="Z13" s="16"/>
      <c r="AA13" s="16">
        <v>3.125E-2</v>
      </c>
      <c r="AB13" s="16">
        <v>4.3859649122806998E-3</v>
      </c>
      <c r="AC13" s="16"/>
      <c r="AD13" s="16">
        <v>5.0359712230215799E-2</v>
      </c>
      <c r="AE13" s="16">
        <v>1.5384615384615399E-2</v>
      </c>
      <c r="AF13" s="16">
        <v>1.58730158730159E-2</v>
      </c>
      <c r="AG13" s="16">
        <v>4.1666666666666699E-2</v>
      </c>
      <c r="AH13" s="16">
        <v>5.1282051282051301E-2</v>
      </c>
      <c r="AI13" s="16">
        <v>0</v>
      </c>
      <c r="AJ13" s="16">
        <v>0</v>
      </c>
      <c r="AK13" s="16">
        <v>0</v>
      </c>
      <c r="AL13" s="16">
        <v>0</v>
      </c>
      <c r="AM13" s="16">
        <v>0</v>
      </c>
      <c r="AN13" s="16"/>
      <c r="AO13" s="16">
        <v>3.31632653061225E-2</v>
      </c>
      <c r="AP13" s="16">
        <v>3.9840637450199202E-3</v>
      </c>
      <c r="AQ13" s="16">
        <v>2.2857142857142899E-2</v>
      </c>
      <c r="AR13" s="16">
        <v>1.03092783505155E-2</v>
      </c>
      <c r="AS13" s="16">
        <v>0</v>
      </c>
      <c r="AT13" s="16">
        <v>0</v>
      </c>
      <c r="AU13" s="16"/>
      <c r="AV13" s="16">
        <v>0</v>
      </c>
      <c r="AW13" s="16">
        <v>0</v>
      </c>
      <c r="AX13" s="16">
        <v>0</v>
      </c>
      <c r="AY13" s="16">
        <v>0</v>
      </c>
      <c r="AZ13" s="16">
        <v>0.14285714285714299</v>
      </c>
      <c r="BA13" s="16">
        <v>4.4117647058823498E-2</v>
      </c>
      <c r="BB13" s="16">
        <v>0</v>
      </c>
      <c r="BC13" s="16">
        <v>3.3333333333333298E-2</v>
      </c>
      <c r="BD13" s="16">
        <v>0</v>
      </c>
      <c r="BE13" s="16">
        <v>1.9323671497584499E-2</v>
      </c>
      <c r="BF13" s="16">
        <v>9.0909090909090905E-3</v>
      </c>
      <c r="BG13" s="16">
        <v>0</v>
      </c>
      <c r="BH13" s="16">
        <v>0</v>
      </c>
      <c r="BI13" s="16">
        <v>0.05</v>
      </c>
      <c r="BJ13" s="16">
        <v>0.133333333333333</v>
      </c>
      <c r="BK13" s="16">
        <v>2.0833333333333301E-2</v>
      </c>
      <c r="BL13" s="16">
        <v>1.9607843137254902E-2</v>
      </c>
      <c r="BM13" s="16">
        <v>0.11111111111111099</v>
      </c>
      <c r="BN13" s="16">
        <v>0</v>
      </c>
      <c r="BO13" s="16"/>
      <c r="BP13" s="16">
        <v>1.44167758846658E-2</v>
      </c>
      <c r="BQ13" s="16"/>
      <c r="BR13" s="16">
        <v>2.24137931034483E-2</v>
      </c>
      <c r="BS13" s="16"/>
      <c r="BT13" s="16">
        <v>1.1655011655011699E-2</v>
      </c>
    </row>
    <row r="14" spans="2:72" ht="16" x14ac:dyDescent="0.2">
      <c r="B14" s="17" t="s">
        <v>101</v>
      </c>
      <c r="C14" s="18">
        <v>3.3966033966034002E-2</v>
      </c>
      <c r="D14" s="18">
        <v>2.8985507246376802E-2</v>
      </c>
      <c r="E14" s="18">
        <v>1.6806722689075598E-2</v>
      </c>
      <c r="F14" s="18">
        <v>6.8181818181818205E-2</v>
      </c>
      <c r="G14" s="18">
        <v>1.4705882352941201E-2</v>
      </c>
      <c r="H14" s="18">
        <v>0</v>
      </c>
      <c r="I14" s="18">
        <v>1.0638297872340399E-2</v>
      </c>
      <c r="J14" s="18">
        <v>4.47761194029851E-2</v>
      </c>
      <c r="K14" s="18">
        <v>0</v>
      </c>
      <c r="L14" s="18">
        <v>5.6179775280898903E-2</v>
      </c>
      <c r="M14" s="18">
        <v>0.125</v>
      </c>
      <c r="N14" s="18">
        <v>5.8823529411764698E-2</v>
      </c>
      <c r="O14" s="18">
        <v>0.14285714285714299</v>
      </c>
      <c r="P14" s="18"/>
      <c r="Q14" s="18">
        <v>0.14285714285714299</v>
      </c>
      <c r="R14" s="18">
        <v>5.63380281690141E-2</v>
      </c>
      <c r="S14" s="18">
        <v>6.4516129032258104E-2</v>
      </c>
      <c r="T14" s="18">
        <v>5.63380281690141E-2</v>
      </c>
      <c r="U14" s="18">
        <v>1.6129032258064498E-2</v>
      </c>
      <c r="V14" s="18">
        <v>2.9702970297029702E-2</v>
      </c>
      <c r="W14" s="18">
        <v>3.5087719298245598E-2</v>
      </c>
      <c r="X14" s="18">
        <v>0</v>
      </c>
      <c r="Y14" s="18">
        <v>1.1049723756906099E-2</v>
      </c>
      <c r="Z14" s="18"/>
      <c r="AA14" s="18">
        <v>5.3308823529411797E-2</v>
      </c>
      <c r="AB14" s="18">
        <v>8.7719298245613996E-3</v>
      </c>
      <c r="AC14" s="18"/>
      <c r="AD14" s="18">
        <v>7.9136690647481994E-2</v>
      </c>
      <c r="AE14" s="18">
        <v>9.2307692307692299E-2</v>
      </c>
      <c r="AF14" s="18">
        <v>9.5238095238095205E-2</v>
      </c>
      <c r="AG14" s="18">
        <v>2.0833333333333301E-2</v>
      </c>
      <c r="AH14" s="18">
        <v>1.2820512820512799E-2</v>
      </c>
      <c r="AI14" s="18">
        <v>3.2608695652173898E-2</v>
      </c>
      <c r="AJ14" s="18">
        <v>8.4033613445378096E-3</v>
      </c>
      <c r="AK14" s="18">
        <v>1.1235955056179799E-2</v>
      </c>
      <c r="AL14" s="18">
        <v>0</v>
      </c>
      <c r="AM14" s="18">
        <v>1.9230769230769201E-2</v>
      </c>
      <c r="AN14" s="18"/>
      <c r="AO14" s="18">
        <v>4.08163265306122E-2</v>
      </c>
      <c r="AP14" s="18">
        <v>3.1872509960159397E-2</v>
      </c>
      <c r="AQ14" s="18">
        <v>2.8571428571428598E-2</v>
      </c>
      <c r="AR14" s="18">
        <v>3.09278350515464E-2</v>
      </c>
      <c r="AS14" s="18">
        <v>1.72413793103448E-2</v>
      </c>
      <c r="AT14" s="18">
        <v>0.05</v>
      </c>
      <c r="AU14" s="18"/>
      <c r="AV14" s="18">
        <v>0</v>
      </c>
      <c r="AW14" s="18">
        <v>0</v>
      </c>
      <c r="AX14" s="18">
        <v>3.7037037037037E-2</v>
      </c>
      <c r="AY14" s="18">
        <v>0.16666666666666699</v>
      </c>
      <c r="AZ14" s="18">
        <v>0.14285714285714299</v>
      </c>
      <c r="BA14" s="18">
        <v>2.9411764705882401E-2</v>
      </c>
      <c r="BB14" s="18">
        <v>3.8461538461538498E-2</v>
      </c>
      <c r="BC14" s="18">
        <v>0</v>
      </c>
      <c r="BD14" s="18">
        <v>9.5238095238095205E-2</v>
      </c>
      <c r="BE14" s="18">
        <v>4.8309178743961402E-3</v>
      </c>
      <c r="BF14" s="18">
        <v>1.8181818181818198E-2</v>
      </c>
      <c r="BG14" s="18">
        <v>5.8823529411764698E-2</v>
      </c>
      <c r="BH14" s="18">
        <v>2.2222222222222199E-2</v>
      </c>
      <c r="BI14" s="18">
        <v>0</v>
      </c>
      <c r="BJ14" s="18">
        <v>0</v>
      </c>
      <c r="BK14" s="18">
        <v>6.25E-2</v>
      </c>
      <c r="BL14" s="18">
        <v>7.8431372549019607E-2</v>
      </c>
      <c r="BM14" s="18">
        <v>8.3333333333333301E-2</v>
      </c>
      <c r="BN14" s="18">
        <v>8.3333333333333301E-2</v>
      </c>
      <c r="BO14" s="18"/>
      <c r="BP14" s="18">
        <v>2.49017038007864E-2</v>
      </c>
      <c r="BQ14" s="18"/>
      <c r="BR14" s="18">
        <v>3.10344827586207E-2</v>
      </c>
      <c r="BS14" s="18"/>
      <c r="BT14" s="18">
        <v>1.8648018648018599E-2</v>
      </c>
    </row>
    <row r="15" spans="2:72" x14ac:dyDescent="0.2">
      <c r="B15" s="15"/>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109</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95</v>
      </c>
      <c r="C8" s="16">
        <v>0.52647352647352696</v>
      </c>
      <c r="D8" s="16">
        <v>0.60579710144927501</v>
      </c>
      <c r="E8" s="16">
        <v>0.40336134453781503</v>
      </c>
      <c r="F8" s="16">
        <v>0.47727272727272702</v>
      </c>
      <c r="G8" s="16">
        <v>0.54411764705882304</v>
      </c>
      <c r="H8" s="16">
        <v>0.48214285714285698</v>
      </c>
      <c r="I8" s="16">
        <v>0.5</v>
      </c>
      <c r="J8" s="16">
        <v>0.37313432835820898</v>
      </c>
      <c r="K8" s="16">
        <v>0.45161290322580599</v>
      </c>
      <c r="L8" s="16">
        <v>0.64044943820224698</v>
      </c>
      <c r="M8" s="16">
        <v>0.52500000000000002</v>
      </c>
      <c r="N8" s="16">
        <v>0.52941176470588203</v>
      </c>
      <c r="O8" s="16">
        <v>0.214285714285714</v>
      </c>
      <c r="P8" s="16"/>
      <c r="Q8" s="16">
        <v>0.28571428571428598</v>
      </c>
      <c r="R8" s="16">
        <v>0.36619718309859201</v>
      </c>
      <c r="S8" s="16">
        <v>0.41935483870967699</v>
      </c>
      <c r="T8" s="16">
        <v>0.53521126760563398</v>
      </c>
      <c r="U8" s="16">
        <v>0.467741935483871</v>
      </c>
      <c r="V8" s="16">
        <v>0.49504950495049499</v>
      </c>
      <c r="W8" s="16">
        <v>0.5</v>
      </c>
      <c r="X8" s="16">
        <v>0.56382978723404298</v>
      </c>
      <c r="Y8" s="16">
        <v>0.63535911602209905</v>
      </c>
      <c r="Z8" s="16"/>
      <c r="AA8" s="16">
        <v>0.44852941176470601</v>
      </c>
      <c r="AB8" s="16">
        <v>0.62061403508771895</v>
      </c>
      <c r="AC8" s="16"/>
      <c r="AD8" s="16">
        <v>0.30215827338129497</v>
      </c>
      <c r="AE8" s="16">
        <v>0.47692307692307701</v>
      </c>
      <c r="AF8" s="16">
        <v>0.41269841269841301</v>
      </c>
      <c r="AG8" s="16">
        <v>0.54166666666666696</v>
      </c>
      <c r="AH8" s="16">
        <v>0.46153846153846201</v>
      </c>
      <c r="AI8" s="16">
        <v>0.5</v>
      </c>
      <c r="AJ8" s="16">
        <v>0.56302521008403394</v>
      </c>
      <c r="AK8" s="16">
        <v>0.68539325842696597</v>
      </c>
      <c r="AL8" s="16">
        <v>0.61702127659574502</v>
      </c>
      <c r="AM8" s="16">
        <v>0.65384615384615397</v>
      </c>
      <c r="AN8" s="16"/>
      <c r="AO8" s="16">
        <v>0.47959183673469402</v>
      </c>
      <c r="AP8" s="16">
        <v>0.55378486055776899</v>
      </c>
      <c r="AQ8" s="16">
        <v>0.57714285714285696</v>
      </c>
      <c r="AR8" s="16">
        <v>0.48453608247422703</v>
      </c>
      <c r="AS8" s="16">
        <v>0.62068965517241403</v>
      </c>
      <c r="AT8" s="16">
        <v>0.6</v>
      </c>
      <c r="AU8" s="16"/>
      <c r="AV8" s="16">
        <v>0.5625</v>
      </c>
      <c r="AW8" s="16">
        <v>0.4</v>
      </c>
      <c r="AX8" s="16">
        <v>0.62037037037037002</v>
      </c>
      <c r="AY8" s="16">
        <v>8.3333333333333301E-2</v>
      </c>
      <c r="AZ8" s="16">
        <v>0.42857142857142899</v>
      </c>
      <c r="BA8" s="16">
        <v>0.52941176470588203</v>
      </c>
      <c r="BB8" s="16">
        <v>0.47115384615384598</v>
      </c>
      <c r="BC8" s="16">
        <v>0.53333333333333299</v>
      </c>
      <c r="BD8" s="16">
        <v>0.42857142857142899</v>
      </c>
      <c r="BE8" s="16">
        <v>0.61352657004830902</v>
      </c>
      <c r="BF8" s="16">
        <v>0.54545454545454497</v>
      </c>
      <c r="BG8" s="16">
        <v>0.47058823529411797</v>
      </c>
      <c r="BH8" s="16">
        <v>0.57777777777777795</v>
      </c>
      <c r="BI8" s="16">
        <v>0.3</v>
      </c>
      <c r="BJ8" s="16">
        <v>0.6</v>
      </c>
      <c r="BK8" s="16">
        <v>0.375</v>
      </c>
      <c r="BL8" s="16">
        <v>0.54901960784313697</v>
      </c>
      <c r="BM8" s="16">
        <v>0.36111111111111099</v>
      </c>
      <c r="BN8" s="16">
        <v>0.38888888888888901</v>
      </c>
      <c r="BO8" s="16"/>
      <c r="BP8" s="16">
        <v>0.57929226736566197</v>
      </c>
      <c r="BQ8" s="16"/>
      <c r="BR8" s="16">
        <v>0.59310344827586203</v>
      </c>
      <c r="BS8" s="16"/>
      <c r="BT8" s="16">
        <v>0.59440559440559404</v>
      </c>
    </row>
    <row r="9" spans="2:72" ht="16" x14ac:dyDescent="0.2">
      <c r="B9" s="17" t="s">
        <v>96</v>
      </c>
      <c r="C9" s="16">
        <v>0.46053946053946099</v>
      </c>
      <c r="D9" s="16">
        <v>0.495652173913044</v>
      </c>
      <c r="E9" s="16">
        <v>0.41176470588235298</v>
      </c>
      <c r="F9" s="16">
        <v>0.5</v>
      </c>
      <c r="G9" s="16">
        <v>0.51470588235294101</v>
      </c>
      <c r="H9" s="16">
        <v>0.375</v>
      </c>
      <c r="I9" s="16">
        <v>0.36170212765957399</v>
      </c>
      <c r="J9" s="16">
        <v>0.52238805970149205</v>
      </c>
      <c r="K9" s="16">
        <v>0.54838709677419395</v>
      </c>
      <c r="L9" s="16">
        <v>0.40449438202247201</v>
      </c>
      <c r="M9" s="16">
        <v>0.52500000000000002</v>
      </c>
      <c r="N9" s="16">
        <v>0.35294117647058798</v>
      </c>
      <c r="O9" s="16">
        <v>0.57142857142857095</v>
      </c>
      <c r="P9" s="16"/>
      <c r="Q9" s="16">
        <v>0.22222222222222199</v>
      </c>
      <c r="R9" s="16">
        <v>0.36619718309859201</v>
      </c>
      <c r="S9" s="16">
        <v>0.33870967741935498</v>
      </c>
      <c r="T9" s="16">
        <v>0.45070422535211302</v>
      </c>
      <c r="U9" s="16">
        <v>0.45161290322580599</v>
      </c>
      <c r="V9" s="16">
        <v>0.396039603960396</v>
      </c>
      <c r="W9" s="16">
        <v>0.40350877192982498</v>
      </c>
      <c r="X9" s="16">
        <v>0.58510638297872297</v>
      </c>
      <c r="Y9" s="16">
        <v>0.549723756906077</v>
      </c>
      <c r="Z9" s="16"/>
      <c r="AA9" s="16">
        <v>0.38051470588235298</v>
      </c>
      <c r="AB9" s="16">
        <v>0.55701754385964897</v>
      </c>
      <c r="AC9" s="16"/>
      <c r="AD9" s="16">
        <v>0.30215827338129497</v>
      </c>
      <c r="AE9" s="16">
        <v>0.33846153846153798</v>
      </c>
      <c r="AF9" s="16">
        <v>0.52380952380952395</v>
      </c>
      <c r="AG9" s="16">
        <v>0.4375</v>
      </c>
      <c r="AH9" s="16">
        <v>0.43589743589743601</v>
      </c>
      <c r="AI9" s="16">
        <v>0.41304347826087001</v>
      </c>
      <c r="AJ9" s="16">
        <v>0.44537815126050401</v>
      </c>
      <c r="AK9" s="16">
        <v>0.53932584269662898</v>
      </c>
      <c r="AL9" s="16">
        <v>0.62765957446808496</v>
      </c>
      <c r="AM9" s="16">
        <v>0.57051282051282004</v>
      </c>
      <c r="AN9" s="16"/>
      <c r="AO9" s="16">
        <v>0.41581632653061201</v>
      </c>
      <c r="AP9" s="16">
        <v>0.44621513944223101</v>
      </c>
      <c r="AQ9" s="16">
        <v>0.53714285714285703</v>
      </c>
      <c r="AR9" s="16">
        <v>0.463917525773196</v>
      </c>
      <c r="AS9" s="16">
        <v>0.65517241379310298</v>
      </c>
      <c r="AT9" s="16">
        <v>0.3</v>
      </c>
      <c r="AU9" s="16"/>
      <c r="AV9" s="16">
        <v>0.25</v>
      </c>
      <c r="AW9" s="16">
        <v>0.2</v>
      </c>
      <c r="AX9" s="16">
        <v>0.53703703703703698</v>
      </c>
      <c r="AY9" s="16">
        <v>0.41666666666666702</v>
      </c>
      <c r="AZ9" s="16">
        <v>0.28571428571428598</v>
      </c>
      <c r="BA9" s="16">
        <v>0.35294117647058798</v>
      </c>
      <c r="BB9" s="16">
        <v>0.394230769230769</v>
      </c>
      <c r="BC9" s="16">
        <v>0.5</v>
      </c>
      <c r="BD9" s="16">
        <v>0.476190476190476</v>
      </c>
      <c r="BE9" s="16">
        <v>0.49758454106280198</v>
      </c>
      <c r="BF9" s="16">
        <v>0.45454545454545497</v>
      </c>
      <c r="BG9" s="16">
        <v>0.47058823529411797</v>
      </c>
      <c r="BH9" s="16">
        <v>0.46666666666666701</v>
      </c>
      <c r="BI9" s="16">
        <v>0.45</v>
      </c>
      <c r="BJ9" s="16">
        <v>0.46666666666666701</v>
      </c>
      <c r="BK9" s="16">
        <v>0.45833333333333298</v>
      </c>
      <c r="BL9" s="16">
        <v>0.58823529411764697</v>
      </c>
      <c r="BM9" s="16">
        <v>0.41666666666666702</v>
      </c>
      <c r="BN9" s="16">
        <v>0.41666666666666702</v>
      </c>
      <c r="BO9" s="16"/>
      <c r="BP9" s="16">
        <v>0.480996068152031</v>
      </c>
      <c r="BQ9" s="16"/>
      <c r="BR9" s="16">
        <v>0.48103448275862098</v>
      </c>
      <c r="BS9" s="16"/>
      <c r="BT9" s="16">
        <v>0.48951048951048998</v>
      </c>
    </row>
    <row r="10" spans="2:72" ht="16" x14ac:dyDescent="0.2">
      <c r="B10" s="17" t="s">
        <v>98</v>
      </c>
      <c r="C10" s="16">
        <v>0.340659340659341</v>
      </c>
      <c r="D10" s="16">
        <v>0.41449275362318799</v>
      </c>
      <c r="E10" s="16">
        <v>0.23529411764705899</v>
      </c>
      <c r="F10" s="16">
        <v>0.38636363636363602</v>
      </c>
      <c r="G10" s="16">
        <v>0.39705882352941202</v>
      </c>
      <c r="H10" s="16">
        <v>0.23214285714285701</v>
      </c>
      <c r="I10" s="16">
        <v>0.340425531914894</v>
      </c>
      <c r="J10" s="16">
        <v>0.20895522388059701</v>
      </c>
      <c r="K10" s="16">
        <v>0.35483870967741898</v>
      </c>
      <c r="L10" s="16">
        <v>0.31460674157303398</v>
      </c>
      <c r="M10" s="16">
        <v>0.32500000000000001</v>
      </c>
      <c r="N10" s="16">
        <v>0.26470588235294101</v>
      </c>
      <c r="O10" s="16">
        <v>0.42857142857142899</v>
      </c>
      <c r="P10" s="16"/>
      <c r="Q10" s="16">
        <v>0.11111111111111099</v>
      </c>
      <c r="R10" s="16">
        <v>4.2253521126760597E-2</v>
      </c>
      <c r="S10" s="16">
        <v>0.29032258064516098</v>
      </c>
      <c r="T10" s="16">
        <v>0.154929577464789</v>
      </c>
      <c r="U10" s="16">
        <v>0.35483870967741898</v>
      </c>
      <c r="V10" s="16">
        <v>0.25742574257425699</v>
      </c>
      <c r="W10" s="16">
        <v>0.324561403508772</v>
      </c>
      <c r="X10" s="16">
        <v>0.340425531914894</v>
      </c>
      <c r="Y10" s="16">
        <v>0.51104972375690605</v>
      </c>
      <c r="Z10" s="16"/>
      <c r="AA10" s="16">
        <v>0.22794117647058801</v>
      </c>
      <c r="AB10" s="16">
        <v>0.47587719298245601</v>
      </c>
      <c r="AC10" s="16"/>
      <c r="AD10" s="16">
        <v>0.14388489208633101</v>
      </c>
      <c r="AE10" s="16">
        <v>0.21538461538461501</v>
      </c>
      <c r="AF10" s="16">
        <v>0.206349206349206</v>
      </c>
      <c r="AG10" s="16">
        <v>0.25</v>
      </c>
      <c r="AH10" s="16">
        <v>0.256410256410256</v>
      </c>
      <c r="AI10" s="16">
        <v>0.23913043478260901</v>
      </c>
      <c r="AJ10" s="16">
        <v>0.42857142857142899</v>
      </c>
      <c r="AK10" s="16">
        <v>0.51685393258427004</v>
      </c>
      <c r="AL10" s="16">
        <v>0.52127659574468099</v>
      </c>
      <c r="AM10" s="16">
        <v>0.512820512820513</v>
      </c>
      <c r="AN10" s="16"/>
      <c r="AO10" s="16">
        <v>0.25510204081632698</v>
      </c>
      <c r="AP10" s="16">
        <v>0.36653386454183301</v>
      </c>
      <c r="AQ10" s="16">
        <v>0.39428571428571402</v>
      </c>
      <c r="AR10" s="16">
        <v>0.47422680412371099</v>
      </c>
      <c r="AS10" s="16">
        <v>0.48275862068965503</v>
      </c>
      <c r="AT10" s="16">
        <v>0.2</v>
      </c>
      <c r="AU10" s="16"/>
      <c r="AV10" s="16">
        <v>0.1875</v>
      </c>
      <c r="AW10" s="16">
        <v>0.2</v>
      </c>
      <c r="AX10" s="16">
        <v>0.41666666666666702</v>
      </c>
      <c r="AY10" s="16">
        <v>0.16666666666666699</v>
      </c>
      <c r="AZ10" s="16">
        <v>0.28571428571428598</v>
      </c>
      <c r="BA10" s="16">
        <v>0.220588235294118</v>
      </c>
      <c r="BB10" s="16">
        <v>0.38461538461538503</v>
      </c>
      <c r="BC10" s="16">
        <v>0.133333333333333</v>
      </c>
      <c r="BD10" s="16">
        <v>0.238095238095238</v>
      </c>
      <c r="BE10" s="16">
        <v>0.43961352657004799</v>
      </c>
      <c r="BF10" s="16">
        <v>0.43636363636363601</v>
      </c>
      <c r="BG10" s="16">
        <v>0.41176470588235298</v>
      </c>
      <c r="BH10" s="16">
        <v>0.35555555555555601</v>
      </c>
      <c r="BI10" s="16">
        <v>0.25</v>
      </c>
      <c r="BJ10" s="16">
        <v>0.66666666666666696</v>
      </c>
      <c r="BK10" s="16">
        <v>0.16666666666666699</v>
      </c>
      <c r="BL10" s="16">
        <v>0.23529411764705899</v>
      </c>
      <c r="BM10" s="16">
        <v>0.13888888888888901</v>
      </c>
      <c r="BN10" s="16">
        <v>0.16666666666666699</v>
      </c>
      <c r="BO10" s="16"/>
      <c r="BP10" s="16">
        <v>0.39187418086500703</v>
      </c>
      <c r="BQ10" s="16"/>
      <c r="BR10" s="16">
        <v>0.48793103448275899</v>
      </c>
      <c r="BS10" s="16"/>
      <c r="BT10" s="16">
        <v>0.44988344988345003</v>
      </c>
    </row>
    <row r="11" spans="2:72" ht="16" x14ac:dyDescent="0.2">
      <c r="B11" s="17" t="s">
        <v>99</v>
      </c>
      <c r="C11" s="16">
        <v>0.31268731268731298</v>
      </c>
      <c r="D11" s="16">
        <v>0.38840579710144901</v>
      </c>
      <c r="E11" s="16">
        <v>0.27731092436974802</v>
      </c>
      <c r="F11" s="16">
        <v>0.27272727272727298</v>
      </c>
      <c r="G11" s="16">
        <v>0.33823529411764702</v>
      </c>
      <c r="H11" s="16">
        <v>0.214285714285714</v>
      </c>
      <c r="I11" s="16">
        <v>0.319148936170213</v>
      </c>
      <c r="J11" s="16">
        <v>0.238805970149254</v>
      </c>
      <c r="K11" s="16">
        <v>0.29032258064516098</v>
      </c>
      <c r="L11" s="16">
        <v>0.235955056179775</v>
      </c>
      <c r="M11" s="16">
        <v>0.3</v>
      </c>
      <c r="N11" s="16">
        <v>0.20588235294117599</v>
      </c>
      <c r="O11" s="16">
        <v>0.28571428571428598</v>
      </c>
      <c r="P11" s="16"/>
      <c r="Q11" s="16">
        <v>3.1746031746031703E-2</v>
      </c>
      <c r="R11" s="16">
        <v>0.12676056338028199</v>
      </c>
      <c r="S11" s="16">
        <v>9.6774193548387094E-2</v>
      </c>
      <c r="T11" s="16">
        <v>0.23943661971831001</v>
      </c>
      <c r="U11" s="16">
        <v>0.29032258064516098</v>
      </c>
      <c r="V11" s="16">
        <v>0.32673267326732702</v>
      </c>
      <c r="W11" s="16">
        <v>0.31578947368421101</v>
      </c>
      <c r="X11" s="16">
        <v>0.29787234042553201</v>
      </c>
      <c r="Y11" s="16">
        <v>0.45303867403314901</v>
      </c>
      <c r="Z11" s="16"/>
      <c r="AA11" s="16">
        <v>0.222426470588235</v>
      </c>
      <c r="AB11" s="16">
        <v>0.42105263157894701</v>
      </c>
      <c r="AC11" s="16"/>
      <c r="AD11" s="16">
        <v>0.107913669064748</v>
      </c>
      <c r="AE11" s="16">
        <v>0.2</v>
      </c>
      <c r="AF11" s="16">
        <v>0.11111111111111099</v>
      </c>
      <c r="AG11" s="16">
        <v>0.3125</v>
      </c>
      <c r="AH11" s="16">
        <v>0.29487179487179499</v>
      </c>
      <c r="AI11" s="16">
        <v>0.29347826086956502</v>
      </c>
      <c r="AJ11" s="16">
        <v>0.34453781512604997</v>
      </c>
      <c r="AK11" s="16">
        <v>0.48314606741573002</v>
      </c>
      <c r="AL11" s="16">
        <v>0.46808510638297901</v>
      </c>
      <c r="AM11" s="16">
        <v>0.42948717948717902</v>
      </c>
      <c r="AN11" s="16"/>
      <c r="AO11" s="16">
        <v>0.22959183673469399</v>
      </c>
      <c r="AP11" s="16">
        <v>0.31075697211155401</v>
      </c>
      <c r="AQ11" s="16">
        <v>0.38285714285714301</v>
      </c>
      <c r="AR11" s="16">
        <v>0.41237113402061898</v>
      </c>
      <c r="AS11" s="16">
        <v>0.53448275862068995</v>
      </c>
      <c r="AT11" s="16">
        <v>0.25</v>
      </c>
      <c r="AU11" s="16"/>
      <c r="AV11" s="16">
        <v>0.3125</v>
      </c>
      <c r="AW11" s="16">
        <v>0.2</v>
      </c>
      <c r="AX11" s="16">
        <v>0.44444444444444398</v>
      </c>
      <c r="AY11" s="16">
        <v>0.41666666666666702</v>
      </c>
      <c r="AZ11" s="16">
        <v>0.28571428571428598</v>
      </c>
      <c r="BA11" s="16">
        <v>0.161764705882353</v>
      </c>
      <c r="BB11" s="16">
        <v>0.25961538461538503</v>
      </c>
      <c r="BC11" s="16">
        <v>0.233333333333333</v>
      </c>
      <c r="BD11" s="16">
        <v>0.14285714285714299</v>
      </c>
      <c r="BE11" s="16">
        <v>0.41545893719806798</v>
      </c>
      <c r="BF11" s="16">
        <v>0.42727272727272703</v>
      </c>
      <c r="BG11" s="16">
        <v>0.35294117647058798</v>
      </c>
      <c r="BH11" s="16">
        <v>0.25555555555555598</v>
      </c>
      <c r="BI11" s="16">
        <v>0.15</v>
      </c>
      <c r="BJ11" s="16">
        <v>0.266666666666667</v>
      </c>
      <c r="BK11" s="16">
        <v>0.27083333333333298</v>
      </c>
      <c r="BL11" s="16">
        <v>0.25490196078431399</v>
      </c>
      <c r="BM11" s="16">
        <v>8.3333333333333301E-2</v>
      </c>
      <c r="BN11" s="16">
        <v>0.16666666666666699</v>
      </c>
      <c r="BO11" s="16"/>
      <c r="BP11" s="16">
        <v>0.34993446920052401</v>
      </c>
      <c r="BQ11" s="16"/>
      <c r="BR11" s="16">
        <v>0.39827586206896598</v>
      </c>
      <c r="BS11" s="16"/>
      <c r="BT11" s="16">
        <v>0.51048951048951097</v>
      </c>
    </row>
    <row r="12" spans="2:72" ht="16" x14ac:dyDescent="0.2">
      <c r="B12" s="17" t="s">
        <v>108</v>
      </c>
      <c r="C12" s="16">
        <v>0.30869130869130901</v>
      </c>
      <c r="D12" s="16">
        <v>0.327536231884058</v>
      </c>
      <c r="E12" s="16">
        <v>0.33613445378151302</v>
      </c>
      <c r="F12" s="16">
        <v>0.31818181818181801</v>
      </c>
      <c r="G12" s="16">
        <v>0.25</v>
      </c>
      <c r="H12" s="16">
        <v>0.25</v>
      </c>
      <c r="I12" s="16">
        <v>0.319148936170213</v>
      </c>
      <c r="J12" s="16">
        <v>0.38805970149253699</v>
      </c>
      <c r="K12" s="16">
        <v>0.29032258064516098</v>
      </c>
      <c r="L12" s="16">
        <v>0.25842696629213502</v>
      </c>
      <c r="M12" s="16">
        <v>0.22500000000000001</v>
      </c>
      <c r="N12" s="16">
        <v>0.32352941176470601</v>
      </c>
      <c r="O12" s="16">
        <v>0.214285714285714</v>
      </c>
      <c r="P12" s="16"/>
      <c r="Q12" s="16">
        <v>0.60317460317460303</v>
      </c>
      <c r="R12" s="16">
        <v>0.49295774647887303</v>
      </c>
      <c r="S12" s="16">
        <v>0.29032258064516098</v>
      </c>
      <c r="T12" s="16">
        <v>0.352112676056338</v>
      </c>
      <c r="U12" s="16">
        <v>0.112903225806452</v>
      </c>
      <c r="V12" s="16">
        <v>0.237623762376238</v>
      </c>
      <c r="W12" s="16">
        <v>0.28070175438596501</v>
      </c>
      <c r="X12" s="16">
        <v>0.22340425531914901</v>
      </c>
      <c r="Y12" s="16">
        <v>0.301104972375691</v>
      </c>
      <c r="Z12" s="16"/>
      <c r="AA12" s="16">
        <v>0.32904411764705899</v>
      </c>
      <c r="AB12" s="16">
        <v>0.285087719298246</v>
      </c>
      <c r="AC12" s="16"/>
      <c r="AD12" s="16">
        <v>0.46043165467625902</v>
      </c>
      <c r="AE12" s="16">
        <v>0.4</v>
      </c>
      <c r="AF12" s="16">
        <v>0.317460317460317</v>
      </c>
      <c r="AG12" s="16">
        <v>0.22916666666666699</v>
      </c>
      <c r="AH12" s="16">
        <v>0.269230769230769</v>
      </c>
      <c r="AI12" s="16">
        <v>0.25</v>
      </c>
      <c r="AJ12" s="16">
        <v>0.30252100840336099</v>
      </c>
      <c r="AK12" s="16">
        <v>0.348314606741573</v>
      </c>
      <c r="AL12" s="16">
        <v>0.24468085106383</v>
      </c>
      <c r="AM12" s="16">
        <v>0.269230769230769</v>
      </c>
      <c r="AN12" s="16"/>
      <c r="AO12" s="16">
        <v>0.28316326530612201</v>
      </c>
      <c r="AP12" s="16">
        <v>0.27888446215139401</v>
      </c>
      <c r="AQ12" s="16">
        <v>0.36</v>
      </c>
      <c r="AR12" s="16">
        <v>0.298969072164948</v>
      </c>
      <c r="AS12" s="16">
        <v>0.5</v>
      </c>
      <c r="AT12" s="16">
        <v>0.2</v>
      </c>
      <c r="AU12" s="16"/>
      <c r="AV12" s="16">
        <v>0.1875</v>
      </c>
      <c r="AW12" s="16">
        <v>0.2</v>
      </c>
      <c r="AX12" s="16">
        <v>0.25</v>
      </c>
      <c r="AY12" s="16">
        <v>0.25</v>
      </c>
      <c r="AZ12" s="16">
        <v>0.14285714285714299</v>
      </c>
      <c r="BA12" s="16">
        <v>0.29411764705882398</v>
      </c>
      <c r="BB12" s="16">
        <v>0.42307692307692302</v>
      </c>
      <c r="BC12" s="16">
        <v>0.266666666666667</v>
      </c>
      <c r="BD12" s="16">
        <v>0.238095238095238</v>
      </c>
      <c r="BE12" s="16">
        <v>0.32850241545893699</v>
      </c>
      <c r="BF12" s="16">
        <v>0.381818181818182</v>
      </c>
      <c r="BG12" s="16">
        <v>0.52941176470588203</v>
      </c>
      <c r="BH12" s="16">
        <v>0.18888888888888899</v>
      </c>
      <c r="BI12" s="16">
        <v>0.25</v>
      </c>
      <c r="BJ12" s="16">
        <v>0.2</v>
      </c>
      <c r="BK12" s="16">
        <v>0.25</v>
      </c>
      <c r="BL12" s="16">
        <v>0.31372549019607798</v>
      </c>
      <c r="BM12" s="16">
        <v>0.41666666666666702</v>
      </c>
      <c r="BN12" s="16">
        <v>0.27777777777777801</v>
      </c>
      <c r="BO12" s="16"/>
      <c r="BP12" s="16">
        <v>0.32372214941022298</v>
      </c>
      <c r="BQ12" s="16"/>
      <c r="BR12" s="16">
        <v>0.28965517241379302</v>
      </c>
      <c r="BS12" s="16"/>
      <c r="BT12" s="16">
        <v>0.33799533799533799</v>
      </c>
    </row>
    <row r="13" spans="2:72" ht="16" x14ac:dyDescent="0.2">
      <c r="B13" s="17" t="s">
        <v>100</v>
      </c>
      <c r="C13" s="16">
        <v>1.9980019980020001E-2</v>
      </c>
      <c r="D13" s="16">
        <v>1.4492753623188401E-2</v>
      </c>
      <c r="E13" s="16">
        <v>3.3613445378151301E-2</v>
      </c>
      <c r="F13" s="16">
        <v>2.27272727272727E-2</v>
      </c>
      <c r="G13" s="16">
        <v>1.4705882352941201E-2</v>
      </c>
      <c r="H13" s="16">
        <v>3.5714285714285698E-2</v>
      </c>
      <c r="I13" s="16">
        <v>1.0638297872340399E-2</v>
      </c>
      <c r="J13" s="16">
        <v>2.9850746268656699E-2</v>
      </c>
      <c r="K13" s="16">
        <v>0</v>
      </c>
      <c r="L13" s="16">
        <v>0</v>
      </c>
      <c r="M13" s="16">
        <v>0.05</v>
      </c>
      <c r="N13" s="16">
        <v>5.8823529411764698E-2</v>
      </c>
      <c r="O13" s="16">
        <v>0</v>
      </c>
      <c r="P13" s="16"/>
      <c r="Q13" s="16">
        <v>9.5238095238095205E-2</v>
      </c>
      <c r="R13" s="16">
        <v>4.2253521126760597E-2</v>
      </c>
      <c r="S13" s="16">
        <v>1.6129032258064498E-2</v>
      </c>
      <c r="T13" s="16">
        <v>1.4084507042253501E-2</v>
      </c>
      <c r="U13" s="16">
        <v>1.6129032258064498E-2</v>
      </c>
      <c r="V13" s="16">
        <v>0</v>
      </c>
      <c r="W13" s="16">
        <v>1.7543859649122799E-2</v>
      </c>
      <c r="X13" s="16">
        <v>1.0638297872340399E-2</v>
      </c>
      <c r="Y13" s="16">
        <v>1.38121546961326E-2</v>
      </c>
      <c r="Z13" s="16"/>
      <c r="AA13" s="16">
        <v>2.5735294117647099E-2</v>
      </c>
      <c r="AB13" s="16">
        <v>1.3157894736842099E-2</v>
      </c>
      <c r="AC13" s="16"/>
      <c r="AD13" s="16">
        <v>5.7553956834532398E-2</v>
      </c>
      <c r="AE13" s="16">
        <v>0</v>
      </c>
      <c r="AF13" s="16">
        <v>3.1746031746031703E-2</v>
      </c>
      <c r="AG13" s="16">
        <v>1.0416666666666701E-2</v>
      </c>
      <c r="AH13" s="16">
        <v>5.1282051282051301E-2</v>
      </c>
      <c r="AI13" s="16">
        <v>2.1739130434782601E-2</v>
      </c>
      <c r="AJ13" s="16">
        <v>0</v>
      </c>
      <c r="AK13" s="16">
        <v>0</v>
      </c>
      <c r="AL13" s="16">
        <v>0</v>
      </c>
      <c r="AM13" s="16">
        <v>1.2820512820512799E-2</v>
      </c>
      <c r="AN13" s="16"/>
      <c r="AO13" s="16">
        <v>2.5510204081632699E-2</v>
      </c>
      <c r="AP13" s="16">
        <v>7.9681274900398405E-3</v>
      </c>
      <c r="AQ13" s="16">
        <v>2.2857142857142899E-2</v>
      </c>
      <c r="AR13" s="16">
        <v>1.03092783505155E-2</v>
      </c>
      <c r="AS13" s="16">
        <v>5.1724137931034503E-2</v>
      </c>
      <c r="AT13" s="16">
        <v>0</v>
      </c>
      <c r="AU13" s="16"/>
      <c r="AV13" s="16">
        <v>6.25E-2</v>
      </c>
      <c r="AW13" s="16">
        <v>0</v>
      </c>
      <c r="AX13" s="16">
        <v>9.2592592592592605E-3</v>
      </c>
      <c r="AY13" s="16">
        <v>0</v>
      </c>
      <c r="AZ13" s="16">
        <v>0</v>
      </c>
      <c r="BA13" s="16">
        <v>4.4117647058823498E-2</v>
      </c>
      <c r="BB13" s="16">
        <v>1.9230769230769201E-2</v>
      </c>
      <c r="BC13" s="16">
        <v>3.3333333333333298E-2</v>
      </c>
      <c r="BD13" s="16">
        <v>0</v>
      </c>
      <c r="BE13" s="16">
        <v>4.8309178743961402E-3</v>
      </c>
      <c r="BF13" s="16">
        <v>0</v>
      </c>
      <c r="BG13" s="16">
        <v>0</v>
      </c>
      <c r="BH13" s="16">
        <v>3.3333333333333298E-2</v>
      </c>
      <c r="BI13" s="16">
        <v>0.1</v>
      </c>
      <c r="BJ13" s="16">
        <v>0</v>
      </c>
      <c r="BK13" s="16">
        <v>2.0833333333333301E-2</v>
      </c>
      <c r="BL13" s="16">
        <v>1.9607843137254902E-2</v>
      </c>
      <c r="BM13" s="16">
        <v>0.11111111111111099</v>
      </c>
      <c r="BN13" s="16">
        <v>0</v>
      </c>
      <c r="BO13" s="16"/>
      <c r="BP13" s="16">
        <v>1.3106159895150699E-2</v>
      </c>
      <c r="BQ13" s="16"/>
      <c r="BR13" s="16">
        <v>8.6206896551724102E-3</v>
      </c>
      <c r="BS13" s="16"/>
      <c r="BT13" s="16">
        <v>1.6317016317016299E-2</v>
      </c>
    </row>
    <row r="14" spans="2:72" ht="16" x14ac:dyDescent="0.2">
      <c r="B14" s="17" t="s">
        <v>101</v>
      </c>
      <c r="C14" s="18">
        <v>1.9980019980020001E-2</v>
      </c>
      <c r="D14" s="18">
        <v>1.15942028985507E-2</v>
      </c>
      <c r="E14" s="18">
        <v>2.5210084033613401E-2</v>
      </c>
      <c r="F14" s="18">
        <v>2.27272727272727E-2</v>
      </c>
      <c r="G14" s="18">
        <v>1.4705882352941201E-2</v>
      </c>
      <c r="H14" s="18">
        <v>5.3571428571428603E-2</v>
      </c>
      <c r="I14" s="18">
        <v>0</v>
      </c>
      <c r="J14" s="18">
        <v>2.9850746268656699E-2</v>
      </c>
      <c r="K14" s="18">
        <v>3.2258064516128997E-2</v>
      </c>
      <c r="L14" s="18">
        <v>2.2471910112359501E-2</v>
      </c>
      <c r="M14" s="18">
        <v>0.05</v>
      </c>
      <c r="N14" s="18">
        <v>0</v>
      </c>
      <c r="O14" s="18">
        <v>7.1428571428571397E-2</v>
      </c>
      <c r="P14" s="18"/>
      <c r="Q14" s="18">
        <v>7.9365079365079402E-2</v>
      </c>
      <c r="R14" s="18">
        <v>4.2253521126760597E-2</v>
      </c>
      <c r="S14" s="18">
        <v>4.8387096774193498E-2</v>
      </c>
      <c r="T14" s="18">
        <v>0</v>
      </c>
      <c r="U14" s="18">
        <v>0</v>
      </c>
      <c r="V14" s="18">
        <v>1.9801980198019799E-2</v>
      </c>
      <c r="W14" s="18">
        <v>8.7719298245613996E-3</v>
      </c>
      <c r="X14" s="18">
        <v>1.0638297872340399E-2</v>
      </c>
      <c r="Y14" s="18">
        <v>1.1049723756906099E-2</v>
      </c>
      <c r="Z14" s="18"/>
      <c r="AA14" s="18">
        <v>2.5735294117647099E-2</v>
      </c>
      <c r="AB14" s="18">
        <v>1.0964912280701801E-2</v>
      </c>
      <c r="AC14" s="18"/>
      <c r="AD14" s="18">
        <v>5.0359712230215799E-2</v>
      </c>
      <c r="AE14" s="18">
        <v>3.0769230769230799E-2</v>
      </c>
      <c r="AF14" s="18">
        <v>3.1746031746031703E-2</v>
      </c>
      <c r="AG14" s="18">
        <v>1.0416666666666701E-2</v>
      </c>
      <c r="AH14" s="18">
        <v>1.2820512820512799E-2</v>
      </c>
      <c r="AI14" s="18">
        <v>3.2608695652173898E-2</v>
      </c>
      <c r="AJ14" s="18">
        <v>8.4033613445378096E-3</v>
      </c>
      <c r="AK14" s="18">
        <v>1.1235955056179799E-2</v>
      </c>
      <c r="AL14" s="18">
        <v>0</v>
      </c>
      <c r="AM14" s="18">
        <v>1.2820512820512799E-2</v>
      </c>
      <c r="AN14" s="18"/>
      <c r="AO14" s="18">
        <v>1.53061224489796E-2</v>
      </c>
      <c r="AP14" s="18">
        <v>2.78884462151394E-2</v>
      </c>
      <c r="AQ14" s="18">
        <v>2.2857142857142899E-2</v>
      </c>
      <c r="AR14" s="18">
        <v>2.06185567010309E-2</v>
      </c>
      <c r="AS14" s="18">
        <v>1.72413793103448E-2</v>
      </c>
      <c r="AT14" s="18">
        <v>0</v>
      </c>
      <c r="AU14" s="18"/>
      <c r="AV14" s="18">
        <v>0</v>
      </c>
      <c r="AW14" s="18">
        <v>0</v>
      </c>
      <c r="AX14" s="18">
        <v>1.85185185185185E-2</v>
      </c>
      <c r="AY14" s="18">
        <v>8.3333333333333301E-2</v>
      </c>
      <c r="AZ14" s="18">
        <v>0</v>
      </c>
      <c r="BA14" s="18">
        <v>4.4117647058823498E-2</v>
      </c>
      <c r="BB14" s="18">
        <v>1.9230769230769201E-2</v>
      </c>
      <c r="BC14" s="18">
        <v>0</v>
      </c>
      <c r="BD14" s="18">
        <v>4.7619047619047603E-2</v>
      </c>
      <c r="BE14" s="18">
        <v>4.8309178743961402E-3</v>
      </c>
      <c r="BF14" s="18">
        <v>9.0909090909090905E-3</v>
      </c>
      <c r="BG14" s="18">
        <v>0</v>
      </c>
      <c r="BH14" s="18">
        <v>2.2222222222222199E-2</v>
      </c>
      <c r="BI14" s="18">
        <v>0.05</v>
      </c>
      <c r="BJ14" s="18">
        <v>0</v>
      </c>
      <c r="BK14" s="18">
        <v>6.25E-2</v>
      </c>
      <c r="BL14" s="18">
        <v>0</v>
      </c>
      <c r="BM14" s="18">
        <v>2.7777777777777801E-2</v>
      </c>
      <c r="BN14" s="18">
        <v>5.5555555555555601E-2</v>
      </c>
      <c r="BO14" s="18"/>
      <c r="BP14" s="18">
        <v>1.17955439056356E-2</v>
      </c>
      <c r="BQ14" s="18"/>
      <c r="BR14" s="18">
        <v>1.89655172413793E-2</v>
      </c>
      <c r="BS14" s="18"/>
      <c r="BT14" s="18">
        <v>6.9930069930069904E-3</v>
      </c>
    </row>
    <row r="15" spans="2:72" x14ac:dyDescent="0.2">
      <c r="B15" s="15"/>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110</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95</v>
      </c>
      <c r="C8" s="16">
        <v>0.62037962037962002</v>
      </c>
      <c r="D8" s="16">
        <v>0.65507246376811601</v>
      </c>
      <c r="E8" s="16">
        <v>0.59663865546218497</v>
      </c>
      <c r="F8" s="16">
        <v>0.59090909090909105</v>
      </c>
      <c r="G8" s="16">
        <v>0.64705882352941202</v>
      </c>
      <c r="H8" s="16">
        <v>0.625</v>
      </c>
      <c r="I8" s="16">
        <v>0.62765957446808496</v>
      </c>
      <c r="J8" s="16">
        <v>0.537313432835821</v>
      </c>
      <c r="K8" s="16">
        <v>0.67741935483870996</v>
      </c>
      <c r="L8" s="16">
        <v>0.58426966292134797</v>
      </c>
      <c r="M8" s="16">
        <v>0.57499999999999996</v>
      </c>
      <c r="N8" s="16">
        <v>0.55882352941176505</v>
      </c>
      <c r="O8" s="16">
        <v>0.64285714285714302</v>
      </c>
      <c r="P8" s="16"/>
      <c r="Q8" s="16">
        <v>0.57142857142857095</v>
      </c>
      <c r="R8" s="16">
        <v>0.66197183098591506</v>
      </c>
      <c r="S8" s="16">
        <v>0.61290322580645196</v>
      </c>
      <c r="T8" s="16">
        <v>0.56338028169014098</v>
      </c>
      <c r="U8" s="16">
        <v>0.62903225806451601</v>
      </c>
      <c r="V8" s="16">
        <v>0.60396039603960405</v>
      </c>
      <c r="W8" s="16">
        <v>0.58771929824561397</v>
      </c>
      <c r="X8" s="16">
        <v>0.61702127659574502</v>
      </c>
      <c r="Y8" s="16">
        <v>0.649171270718232</v>
      </c>
      <c r="Z8" s="16"/>
      <c r="AA8" s="16">
        <v>0.60294117647058798</v>
      </c>
      <c r="AB8" s="16">
        <v>0.64254385964912297</v>
      </c>
      <c r="AC8" s="16"/>
      <c r="AD8" s="16">
        <v>0.51079136690647498</v>
      </c>
      <c r="AE8" s="16">
        <v>0.63076923076923097</v>
      </c>
      <c r="AF8" s="16">
        <v>0.49206349206349198</v>
      </c>
      <c r="AG8" s="16">
        <v>0.625</v>
      </c>
      <c r="AH8" s="16">
        <v>0.487179487179487</v>
      </c>
      <c r="AI8" s="16">
        <v>0.58695652173913004</v>
      </c>
      <c r="AJ8" s="16">
        <v>0.67226890756302504</v>
      </c>
      <c r="AK8" s="16">
        <v>0.76404494382022503</v>
      </c>
      <c r="AL8" s="16">
        <v>0.69148936170212805</v>
      </c>
      <c r="AM8" s="16">
        <v>0.69230769230769196</v>
      </c>
      <c r="AN8" s="16"/>
      <c r="AO8" s="16">
        <v>0.58673469387755095</v>
      </c>
      <c r="AP8" s="16">
        <v>0.66533864541832699</v>
      </c>
      <c r="AQ8" s="16">
        <v>0.63428571428571401</v>
      </c>
      <c r="AR8" s="16">
        <v>0.57731958762886604</v>
      </c>
      <c r="AS8" s="16">
        <v>0.70689655172413801</v>
      </c>
      <c r="AT8" s="16">
        <v>0.55000000000000004</v>
      </c>
      <c r="AU8" s="16"/>
      <c r="AV8" s="16">
        <v>0.5</v>
      </c>
      <c r="AW8" s="16">
        <v>0.4</v>
      </c>
      <c r="AX8" s="16">
        <v>0.67592592592592604</v>
      </c>
      <c r="AY8" s="16">
        <v>0.41666666666666702</v>
      </c>
      <c r="AZ8" s="16">
        <v>0.42857142857142899</v>
      </c>
      <c r="BA8" s="16">
        <v>0.52941176470588203</v>
      </c>
      <c r="BB8" s="16">
        <v>0.74038461538461497</v>
      </c>
      <c r="BC8" s="16">
        <v>0.63333333333333297</v>
      </c>
      <c r="BD8" s="16">
        <v>0.476190476190476</v>
      </c>
      <c r="BE8" s="16">
        <v>0.63768115942029002</v>
      </c>
      <c r="BF8" s="16">
        <v>0.68181818181818199</v>
      </c>
      <c r="BG8" s="16">
        <v>0.70588235294117696</v>
      </c>
      <c r="BH8" s="16">
        <v>0.63333333333333297</v>
      </c>
      <c r="BI8" s="16">
        <v>0.55000000000000004</v>
      </c>
      <c r="BJ8" s="16">
        <v>0.53333333333333299</v>
      </c>
      <c r="BK8" s="16">
        <v>0.52083333333333304</v>
      </c>
      <c r="BL8" s="16">
        <v>0.66666666666666696</v>
      </c>
      <c r="BM8" s="16">
        <v>0.47222222222222199</v>
      </c>
      <c r="BN8" s="16">
        <v>0.47222222222222199</v>
      </c>
      <c r="BO8" s="16"/>
      <c r="BP8" s="16">
        <v>0.65792922673656595</v>
      </c>
      <c r="BQ8" s="16"/>
      <c r="BR8" s="16">
        <v>0.63793103448275901</v>
      </c>
      <c r="BS8" s="16"/>
      <c r="BT8" s="16">
        <v>0.65967365967365998</v>
      </c>
    </row>
    <row r="9" spans="2:72" ht="16" x14ac:dyDescent="0.2">
      <c r="B9" s="17" t="s">
        <v>96</v>
      </c>
      <c r="C9" s="16">
        <v>0.47152847152847199</v>
      </c>
      <c r="D9" s="16">
        <v>0.50144927536231898</v>
      </c>
      <c r="E9" s="16">
        <v>0.38655462184874001</v>
      </c>
      <c r="F9" s="16">
        <v>0.43181818181818199</v>
      </c>
      <c r="G9" s="16">
        <v>0.51470588235294101</v>
      </c>
      <c r="H9" s="16">
        <v>0.46428571428571402</v>
      </c>
      <c r="I9" s="16">
        <v>0.42553191489361702</v>
      </c>
      <c r="J9" s="16">
        <v>0.49253731343283602</v>
      </c>
      <c r="K9" s="16">
        <v>0.51612903225806495</v>
      </c>
      <c r="L9" s="16">
        <v>0.47191011235955099</v>
      </c>
      <c r="M9" s="16">
        <v>0.5</v>
      </c>
      <c r="N9" s="16">
        <v>0.41176470588235298</v>
      </c>
      <c r="O9" s="16">
        <v>0.57142857142857095</v>
      </c>
      <c r="P9" s="16"/>
      <c r="Q9" s="16">
        <v>0.317460317460317</v>
      </c>
      <c r="R9" s="16">
        <v>0.40845070422535201</v>
      </c>
      <c r="S9" s="16">
        <v>0.43548387096774199</v>
      </c>
      <c r="T9" s="16">
        <v>0.352112676056338</v>
      </c>
      <c r="U9" s="16">
        <v>0.40322580645161299</v>
      </c>
      <c r="V9" s="16">
        <v>0.49504950495049499</v>
      </c>
      <c r="W9" s="16">
        <v>0.44736842105263203</v>
      </c>
      <c r="X9" s="16">
        <v>0.59574468085106402</v>
      </c>
      <c r="Y9" s="16">
        <v>0.52209944751381199</v>
      </c>
      <c r="Z9" s="16"/>
      <c r="AA9" s="16">
        <v>0.41727941176470601</v>
      </c>
      <c r="AB9" s="16">
        <v>0.53728070175438603</v>
      </c>
      <c r="AC9" s="16"/>
      <c r="AD9" s="16">
        <v>0.388489208633094</v>
      </c>
      <c r="AE9" s="16">
        <v>0.36923076923076897</v>
      </c>
      <c r="AF9" s="16">
        <v>0.42857142857142899</v>
      </c>
      <c r="AG9" s="16">
        <v>0.41666666666666702</v>
      </c>
      <c r="AH9" s="16">
        <v>0.46153846153846201</v>
      </c>
      <c r="AI9" s="16">
        <v>0.48913043478260898</v>
      </c>
      <c r="AJ9" s="16">
        <v>0.46218487394958002</v>
      </c>
      <c r="AK9" s="16">
        <v>0.51685393258427004</v>
      </c>
      <c r="AL9" s="16">
        <v>0.55319148936170204</v>
      </c>
      <c r="AM9" s="16">
        <v>0.57692307692307698</v>
      </c>
      <c r="AN9" s="16"/>
      <c r="AO9" s="16">
        <v>0.41836734693877597</v>
      </c>
      <c r="AP9" s="16">
        <v>0.44223107569721098</v>
      </c>
      <c r="AQ9" s="16">
        <v>0.53142857142857103</v>
      </c>
      <c r="AR9" s="16">
        <v>0.54639175257731998</v>
      </c>
      <c r="AS9" s="16">
        <v>0.68965517241379304</v>
      </c>
      <c r="AT9" s="16">
        <v>0.3</v>
      </c>
      <c r="AU9" s="16"/>
      <c r="AV9" s="16">
        <v>0.125</v>
      </c>
      <c r="AW9" s="16">
        <v>0.4</v>
      </c>
      <c r="AX9" s="16">
        <v>0.51851851851851805</v>
      </c>
      <c r="AY9" s="16">
        <v>0.33333333333333298</v>
      </c>
      <c r="AZ9" s="16">
        <v>0.14285714285714299</v>
      </c>
      <c r="BA9" s="16">
        <v>0.42647058823529399</v>
      </c>
      <c r="BB9" s="16">
        <v>0.41346153846153799</v>
      </c>
      <c r="BC9" s="16">
        <v>0.33333333333333298</v>
      </c>
      <c r="BD9" s="16">
        <v>0.476190476190476</v>
      </c>
      <c r="BE9" s="16">
        <v>0.56038647342995196</v>
      </c>
      <c r="BF9" s="16">
        <v>0.50909090909090904</v>
      </c>
      <c r="BG9" s="16">
        <v>0.47058823529411797</v>
      </c>
      <c r="BH9" s="16">
        <v>0.46666666666666701</v>
      </c>
      <c r="BI9" s="16">
        <v>0.5</v>
      </c>
      <c r="BJ9" s="16">
        <v>0.46666666666666701</v>
      </c>
      <c r="BK9" s="16">
        <v>0.375</v>
      </c>
      <c r="BL9" s="16">
        <v>0.41176470588235298</v>
      </c>
      <c r="BM9" s="16">
        <v>0.55555555555555602</v>
      </c>
      <c r="BN9" s="16">
        <v>0.47222222222222199</v>
      </c>
      <c r="BO9" s="16"/>
      <c r="BP9" s="16">
        <v>0.50589777195281804</v>
      </c>
      <c r="BQ9" s="16"/>
      <c r="BR9" s="16">
        <v>0.50517241379310296</v>
      </c>
      <c r="BS9" s="16"/>
      <c r="BT9" s="16">
        <v>0.52913752913752898</v>
      </c>
    </row>
    <row r="10" spans="2:72" ht="16" x14ac:dyDescent="0.2">
      <c r="B10" s="17" t="s">
        <v>99</v>
      </c>
      <c r="C10" s="16">
        <v>0.46853146853146899</v>
      </c>
      <c r="D10" s="16">
        <v>0.51594202898550701</v>
      </c>
      <c r="E10" s="16">
        <v>0.35294117647058798</v>
      </c>
      <c r="F10" s="16">
        <v>0.38636363636363602</v>
      </c>
      <c r="G10" s="16">
        <v>0.54411764705882304</v>
      </c>
      <c r="H10" s="16">
        <v>0.44642857142857101</v>
      </c>
      <c r="I10" s="16">
        <v>0.46808510638297901</v>
      </c>
      <c r="J10" s="16">
        <v>0.44776119402985098</v>
      </c>
      <c r="K10" s="16">
        <v>0.51612903225806495</v>
      </c>
      <c r="L10" s="16">
        <v>0.41573033707865198</v>
      </c>
      <c r="M10" s="16">
        <v>0.55000000000000004</v>
      </c>
      <c r="N10" s="16">
        <v>0.41176470588235298</v>
      </c>
      <c r="O10" s="16">
        <v>0.5</v>
      </c>
      <c r="P10" s="16"/>
      <c r="Q10" s="16">
        <v>0.158730158730159</v>
      </c>
      <c r="R10" s="16">
        <v>0.29577464788732399</v>
      </c>
      <c r="S10" s="16">
        <v>0.37096774193548399</v>
      </c>
      <c r="T10" s="16">
        <v>0.43661971830985902</v>
      </c>
      <c r="U10" s="16">
        <v>0.54838709677419395</v>
      </c>
      <c r="V10" s="16">
        <v>0.396039603960396</v>
      </c>
      <c r="W10" s="16">
        <v>0.48245614035087703</v>
      </c>
      <c r="X10" s="16">
        <v>0.5</v>
      </c>
      <c r="Y10" s="16">
        <v>0.574585635359116</v>
      </c>
      <c r="Z10" s="16"/>
      <c r="AA10" s="16">
        <v>0.39338235294117602</v>
      </c>
      <c r="AB10" s="16">
        <v>0.55921052631578905</v>
      </c>
      <c r="AC10" s="16"/>
      <c r="AD10" s="16">
        <v>0.29496402877697803</v>
      </c>
      <c r="AE10" s="16">
        <v>0.29230769230769199</v>
      </c>
      <c r="AF10" s="16">
        <v>0.39682539682539703</v>
      </c>
      <c r="AG10" s="16">
        <v>0.46875</v>
      </c>
      <c r="AH10" s="16">
        <v>0.43589743589743601</v>
      </c>
      <c r="AI10" s="16">
        <v>0.467391304347826</v>
      </c>
      <c r="AJ10" s="16">
        <v>0.54621848739495804</v>
      </c>
      <c r="AK10" s="16">
        <v>0.53932584269662898</v>
      </c>
      <c r="AL10" s="16">
        <v>0.60638297872340396</v>
      </c>
      <c r="AM10" s="16">
        <v>0.57051282051282004</v>
      </c>
      <c r="AN10" s="16"/>
      <c r="AO10" s="16">
        <v>0.39540816326530598</v>
      </c>
      <c r="AP10" s="16">
        <v>0.49800796812748999</v>
      </c>
      <c r="AQ10" s="16">
        <v>0.53714285714285703</v>
      </c>
      <c r="AR10" s="16">
        <v>0.51546391752577303</v>
      </c>
      <c r="AS10" s="16">
        <v>0.60344827586206895</v>
      </c>
      <c r="AT10" s="16">
        <v>0.4</v>
      </c>
      <c r="AU10" s="16"/>
      <c r="AV10" s="16">
        <v>0.1875</v>
      </c>
      <c r="AW10" s="16">
        <v>0.2</v>
      </c>
      <c r="AX10" s="16">
        <v>0.52777777777777801</v>
      </c>
      <c r="AY10" s="16">
        <v>0.5</v>
      </c>
      <c r="AZ10" s="16">
        <v>0.57142857142857095</v>
      </c>
      <c r="BA10" s="16">
        <v>0.48529411764705899</v>
      </c>
      <c r="BB10" s="16">
        <v>0.40384615384615402</v>
      </c>
      <c r="BC10" s="16">
        <v>0.36666666666666697</v>
      </c>
      <c r="BD10" s="16">
        <v>0.38095238095238099</v>
      </c>
      <c r="BE10" s="16">
        <v>0.565217391304348</v>
      </c>
      <c r="BF10" s="16">
        <v>0.50909090909090904</v>
      </c>
      <c r="BG10" s="16">
        <v>0.29411764705882398</v>
      </c>
      <c r="BH10" s="16">
        <v>0.47777777777777802</v>
      </c>
      <c r="BI10" s="16">
        <v>0.45</v>
      </c>
      <c r="BJ10" s="16">
        <v>0.4</v>
      </c>
      <c r="BK10" s="16">
        <v>0.39583333333333298</v>
      </c>
      <c r="BL10" s="16">
        <v>0.49019607843137297</v>
      </c>
      <c r="BM10" s="16">
        <v>0.33333333333333298</v>
      </c>
      <c r="BN10" s="16">
        <v>0.33333333333333298</v>
      </c>
      <c r="BO10" s="16"/>
      <c r="BP10" s="16">
        <v>0.509829619921363</v>
      </c>
      <c r="BQ10" s="16"/>
      <c r="BR10" s="16">
        <v>0.527586206896552</v>
      </c>
      <c r="BS10" s="16"/>
      <c r="BT10" s="16">
        <v>0.61538461538461497</v>
      </c>
    </row>
    <row r="11" spans="2:72" ht="16" x14ac:dyDescent="0.2">
      <c r="B11" s="17" t="s">
        <v>98</v>
      </c>
      <c r="C11" s="16">
        <v>0.46753246753246802</v>
      </c>
      <c r="D11" s="16">
        <v>0.51304347826087005</v>
      </c>
      <c r="E11" s="16">
        <v>0.39495798319327702</v>
      </c>
      <c r="F11" s="16">
        <v>0.52272727272727304</v>
      </c>
      <c r="G11" s="16">
        <v>0.45588235294117602</v>
      </c>
      <c r="H11" s="16">
        <v>0.39285714285714302</v>
      </c>
      <c r="I11" s="16">
        <v>0.51063829787234005</v>
      </c>
      <c r="J11" s="16">
        <v>0.37313432835820898</v>
      </c>
      <c r="K11" s="16">
        <v>0.51612903225806495</v>
      </c>
      <c r="L11" s="16">
        <v>0.40449438202247201</v>
      </c>
      <c r="M11" s="16">
        <v>0.57499999999999996</v>
      </c>
      <c r="N11" s="16">
        <v>0.441176470588235</v>
      </c>
      <c r="O11" s="16">
        <v>0.35714285714285698</v>
      </c>
      <c r="P11" s="16"/>
      <c r="Q11" s="16">
        <v>0.238095238095238</v>
      </c>
      <c r="R11" s="16">
        <v>0.23943661971831001</v>
      </c>
      <c r="S11" s="16">
        <v>0.41935483870967699</v>
      </c>
      <c r="T11" s="16">
        <v>0.42253521126760601</v>
      </c>
      <c r="U11" s="16">
        <v>0.43548387096774199</v>
      </c>
      <c r="V11" s="16">
        <v>0.366336633663366</v>
      </c>
      <c r="W11" s="16">
        <v>0.47368421052631599</v>
      </c>
      <c r="X11" s="16">
        <v>0.52127659574468099</v>
      </c>
      <c r="Y11" s="16">
        <v>0.58839779005524895</v>
      </c>
      <c r="Z11" s="16"/>
      <c r="AA11" s="16">
        <v>0.378676470588235</v>
      </c>
      <c r="AB11" s="16">
        <v>0.57456140350877205</v>
      </c>
      <c r="AC11" s="16"/>
      <c r="AD11" s="16">
        <v>0.28057553956834502</v>
      </c>
      <c r="AE11" s="16">
        <v>0.27692307692307699</v>
      </c>
      <c r="AF11" s="16">
        <v>0.34920634920634902</v>
      </c>
      <c r="AG11" s="16">
        <v>0.47916666666666702</v>
      </c>
      <c r="AH11" s="16">
        <v>0.41025641025641002</v>
      </c>
      <c r="AI11" s="16">
        <v>0.42391304347826098</v>
      </c>
      <c r="AJ11" s="16">
        <v>0.51260504201680701</v>
      </c>
      <c r="AK11" s="16">
        <v>0.61797752808988804</v>
      </c>
      <c r="AL11" s="16">
        <v>0.659574468085106</v>
      </c>
      <c r="AM11" s="16">
        <v>0.57051282051282004</v>
      </c>
      <c r="AN11" s="16"/>
      <c r="AO11" s="16">
        <v>0.40051020408163301</v>
      </c>
      <c r="AP11" s="16">
        <v>0.50996015936255001</v>
      </c>
      <c r="AQ11" s="16">
        <v>0.52571428571428602</v>
      </c>
      <c r="AR11" s="16">
        <v>0.51546391752577303</v>
      </c>
      <c r="AS11" s="16">
        <v>0.55172413793103403</v>
      </c>
      <c r="AT11" s="16">
        <v>0.3</v>
      </c>
      <c r="AU11" s="16"/>
      <c r="AV11" s="16">
        <v>0.3125</v>
      </c>
      <c r="AW11" s="16">
        <v>0</v>
      </c>
      <c r="AX11" s="16">
        <v>0.54629629629629595</v>
      </c>
      <c r="AY11" s="16">
        <v>0.41666666666666702</v>
      </c>
      <c r="AZ11" s="16">
        <v>0.71428571428571397</v>
      </c>
      <c r="BA11" s="16">
        <v>0.48529411764705899</v>
      </c>
      <c r="BB11" s="16">
        <v>0.5</v>
      </c>
      <c r="BC11" s="16">
        <v>0.266666666666667</v>
      </c>
      <c r="BD11" s="16">
        <v>0.19047619047618999</v>
      </c>
      <c r="BE11" s="16">
        <v>0.55555555555555602</v>
      </c>
      <c r="BF11" s="16">
        <v>0.51818181818181797</v>
      </c>
      <c r="BG11" s="16">
        <v>0.29411764705882398</v>
      </c>
      <c r="BH11" s="16">
        <v>0.51111111111111096</v>
      </c>
      <c r="BI11" s="16">
        <v>0.2</v>
      </c>
      <c r="BJ11" s="16">
        <v>0.66666666666666696</v>
      </c>
      <c r="BK11" s="16">
        <v>0.39583333333333298</v>
      </c>
      <c r="BL11" s="16">
        <v>0.41176470588235298</v>
      </c>
      <c r="BM11" s="16">
        <v>0.30555555555555602</v>
      </c>
      <c r="BN11" s="16">
        <v>0.25</v>
      </c>
      <c r="BO11" s="16"/>
      <c r="BP11" s="16">
        <v>0.51507208387942305</v>
      </c>
      <c r="BQ11" s="16"/>
      <c r="BR11" s="16">
        <v>0.57413793103448296</v>
      </c>
      <c r="BS11" s="16"/>
      <c r="BT11" s="16">
        <v>0.55710955710955701</v>
      </c>
    </row>
    <row r="12" spans="2:72" ht="16" x14ac:dyDescent="0.2">
      <c r="B12" s="17" t="s">
        <v>108</v>
      </c>
      <c r="C12" s="16">
        <v>0.31268731268731298</v>
      </c>
      <c r="D12" s="16">
        <v>0.33333333333333298</v>
      </c>
      <c r="E12" s="16">
        <v>0.28571428571428598</v>
      </c>
      <c r="F12" s="16">
        <v>0.36363636363636398</v>
      </c>
      <c r="G12" s="16">
        <v>0.36764705882352899</v>
      </c>
      <c r="H12" s="16">
        <v>0.28571428571428598</v>
      </c>
      <c r="I12" s="16">
        <v>0.29787234042553201</v>
      </c>
      <c r="J12" s="16">
        <v>0.29850746268656703</v>
      </c>
      <c r="K12" s="16">
        <v>0.35483870967741898</v>
      </c>
      <c r="L12" s="16">
        <v>0.25842696629213502</v>
      </c>
      <c r="M12" s="16">
        <v>0.2</v>
      </c>
      <c r="N12" s="16">
        <v>0.35294117647058798</v>
      </c>
      <c r="O12" s="16">
        <v>0.35714285714285698</v>
      </c>
      <c r="P12" s="16"/>
      <c r="Q12" s="16">
        <v>0.53968253968253999</v>
      </c>
      <c r="R12" s="16">
        <v>0.39436619718309901</v>
      </c>
      <c r="S12" s="16">
        <v>0.33870967741935498</v>
      </c>
      <c r="T12" s="16">
        <v>0.29577464788732399</v>
      </c>
      <c r="U12" s="16">
        <v>0.209677419354839</v>
      </c>
      <c r="V12" s="16">
        <v>0.26732673267326701</v>
      </c>
      <c r="W12" s="16">
        <v>0.28947368421052599</v>
      </c>
      <c r="X12" s="16">
        <v>0.29787234042553201</v>
      </c>
      <c r="Y12" s="16">
        <v>0.29834254143646399</v>
      </c>
      <c r="Z12" s="16"/>
      <c r="AA12" s="16">
        <v>0.32536764705882398</v>
      </c>
      <c r="AB12" s="16">
        <v>0.29824561403508798</v>
      </c>
      <c r="AC12" s="16"/>
      <c r="AD12" s="16">
        <v>0.43165467625899301</v>
      </c>
      <c r="AE12" s="16">
        <v>0.35384615384615398</v>
      </c>
      <c r="AF12" s="16">
        <v>0.30158730158730201</v>
      </c>
      <c r="AG12" s="16">
        <v>0.3125</v>
      </c>
      <c r="AH12" s="16">
        <v>0.269230769230769</v>
      </c>
      <c r="AI12" s="16">
        <v>0.217391304347826</v>
      </c>
      <c r="AJ12" s="16">
        <v>0.36134453781512599</v>
      </c>
      <c r="AK12" s="16">
        <v>0.37078651685393299</v>
      </c>
      <c r="AL12" s="16">
        <v>0.26595744680851102</v>
      </c>
      <c r="AM12" s="16">
        <v>0.243589743589744</v>
      </c>
      <c r="AN12" s="16"/>
      <c r="AO12" s="16">
        <v>0.27040816326530598</v>
      </c>
      <c r="AP12" s="16">
        <v>0.31474103585657398</v>
      </c>
      <c r="AQ12" s="16">
        <v>0.33714285714285702</v>
      </c>
      <c r="AR12" s="16">
        <v>0.38144329896907198</v>
      </c>
      <c r="AS12" s="16">
        <v>0.44827586206896602</v>
      </c>
      <c r="AT12" s="16">
        <v>0.15</v>
      </c>
      <c r="AU12" s="16"/>
      <c r="AV12" s="16">
        <v>0.4375</v>
      </c>
      <c r="AW12" s="16">
        <v>0.4</v>
      </c>
      <c r="AX12" s="16">
        <v>0.26851851851851899</v>
      </c>
      <c r="AY12" s="16">
        <v>0.41666666666666702</v>
      </c>
      <c r="AZ12" s="16">
        <v>0.14285714285714299</v>
      </c>
      <c r="BA12" s="16">
        <v>0.32352941176470601</v>
      </c>
      <c r="BB12" s="16">
        <v>0.43269230769230799</v>
      </c>
      <c r="BC12" s="16">
        <v>0.2</v>
      </c>
      <c r="BD12" s="16">
        <v>0.19047619047618999</v>
      </c>
      <c r="BE12" s="16">
        <v>0.36231884057970998</v>
      </c>
      <c r="BF12" s="16">
        <v>0.36363636363636398</v>
      </c>
      <c r="BG12" s="16">
        <v>0.41176470588235298</v>
      </c>
      <c r="BH12" s="16">
        <v>0.211111111111111</v>
      </c>
      <c r="BI12" s="16">
        <v>0.2</v>
      </c>
      <c r="BJ12" s="16">
        <v>6.6666666666666693E-2</v>
      </c>
      <c r="BK12" s="16">
        <v>0.125</v>
      </c>
      <c r="BL12" s="16">
        <v>0.27450980392156898</v>
      </c>
      <c r="BM12" s="16">
        <v>0.38888888888888901</v>
      </c>
      <c r="BN12" s="16">
        <v>0.33333333333333298</v>
      </c>
      <c r="BO12" s="16"/>
      <c r="BP12" s="16">
        <v>0.34076015727391901</v>
      </c>
      <c r="BQ12" s="16"/>
      <c r="BR12" s="16">
        <v>0.318965517241379</v>
      </c>
      <c r="BS12" s="16"/>
      <c r="BT12" s="16">
        <v>0.356643356643357</v>
      </c>
    </row>
    <row r="13" spans="2:72" ht="16" x14ac:dyDescent="0.2">
      <c r="B13" s="17" t="s">
        <v>100</v>
      </c>
      <c r="C13" s="16">
        <v>1.1988011988012E-2</v>
      </c>
      <c r="D13" s="16">
        <v>1.4492753623188401E-2</v>
      </c>
      <c r="E13" s="16">
        <v>8.4033613445378096E-3</v>
      </c>
      <c r="F13" s="16">
        <v>0</v>
      </c>
      <c r="G13" s="16">
        <v>0</v>
      </c>
      <c r="H13" s="16">
        <v>0</v>
      </c>
      <c r="I13" s="16">
        <v>1.0638297872340399E-2</v>
      </c>
      <c r="J13" s="16">
        <v>1.49253731343284E-2</v>
      </c>
      <c r="K13" s="16">
        <v>0</v>
      </c>
      <c r="L13" s="16">
        <v>1.1235955056179799E-2</v>
      </c>
      <c r="M13" s="16">
        <v>2.5000000000000001E-2</v>
      </c>
      <c r="N13" s="16">
        <v>5.8823529411764698E-2</v>
      </c>
      <c r="O13" s="16">
        <v>0</v>
      </c>
      <c r="P13" s="16"/>
      <c r="Q13" s="16">
        <v>4.7619047619047603E-2</v>
      </c>
      <c r="R13" s="16">
        <v>1.4084507042253501E-2</v>
      </c>
      <c r="S13" s="16">
        <v>1.6129032258064498E-2</v>
      </c>
      <c r="T13" s="16">
        <v>0</v>
      </c>
      <c r="U13" s="16">
        <v>1.6129032258064498E-2</v>
      </c>
      <c r="V13" s="16">
        <v>9.9009900990098994E-3</v>
      </c>
      <c r="W13" s="16">
        <v>8.7719298245613996E-3</v>
      </c>
      <c r="X13" s="16">
        <v>2.1276595744680899E-2</v>
      </c>
      <c r="Y13" s="16">
        <v>5.5248618784530402E-3</v>
      </c>
      <c r="Z13" s="16"/>
      <c r="AA13" s="16">
        <v>1.4705882352941201E-2</v>
      </c>
      <c r="AB13" s="16">
        <v>8.7719298245613996E-3</v>
      </c>
      <c r="AC13" s="16"/>
      <c r="AD13" s="16">
        <v>1.4388489208633099E-2</v>
      </c>
      <c r="AE13" s="16">
        <v>1.5384615384615399E-2</v>
      </c>
      <c r="AF13" s="16">
        <v>0</v>
      </c>
      <c r="AG13" s="16">
        <v>1.0416666666666701E-2</v>
      </c>
      <c r="AH13" s="16">
        <v>2.5641025641025599E-2</v>
      </c>
      <c r="AI13" s="16">
        <v>2.1739130434782601E-2</v>
      </c>
      <c r="AJ13" s="16">
        <v>2.5210084033613401E-2</v>
      </c>
      <c r="AK13" s="16">
        <v>0</v>
      </c>
      <c r="AL13" s="16">
        <v>0</v>
      </c>
      <c r="AM13" s="16">
        <v>0</v>
      </c>
      <c r="AN13" s="16"/>
      <c r="AO13" s="16">
        <v>1.02040816326531E-2</v>
      </c>
      <c r="AP13" s="16">
        <v>1.1952191235059801E-2</v>
      </c>
      <c r="AQ13" s="16">
        <v>1.1428571428571401E-2</v>
      </c>
      <c r="AR13" s="16">
        <v>1.03092783505155E-2</v>
      </c>
      <c r="AS13" s="16">
        <v>1.72413793103448E-2</v>
      </c>
      <c r="AT13" s="16">
        <v>0.05</v>
      </c>
      <c r="AU13" s="16"/>
      <c r="AV13" s="16">
        <v>6.25E-2</v>
      </c>
      <c r="AW13" s="16">
        <v>0</v>
      </c>
      <c r="AX13" s="16">
        <v>0</v>
      </c>
      <c r="AY13" s="16">
        <v>0</v>
      </c>
      <c r="AZ13" s="16">
        <v>0</v>
      </c>
      <c r="BA13" s="16">
        <v>0</v>
      </c>
      <c r="BB13" s="16">
        <v>9.6153846153846194E-3</v>
      </c>
      <c r="BC13" s="16">
        <v>3.3333333333333298E-2</v>
      </c>
      <c r="BD13" s="16">
        <v>4.7619047619047603E-2</v>
      </c>
      <c r="BE13" s="16">
        <v>9.6618357487922701E-3</v>
      </c>
      <c r="BF13" s="16">
        <v>0</v>
      </c>
      <c r="BG13" s="16">
        <v>0</v>
      </c>
      <c r="BH13" s="16">
        <v>1.1111111111111099E-2</v>
      </c>
      <c r="BI13" s="16">
        <v>0</v>
      </c>
      <c r="BJ13" s="16">
        <v>6.6666666666666693E-2</v>
      </c>
      <c r="BK13" s="16">
        <v>0</v>
      </c>
      <c r="BL13" s="16">
        <v>3.9215686274509803E-2</v>
      </c>
      <c r="BM13" s="16">
        <v>5.5555555555555601E-2</v>
      </c>
      <c r="BN13" s="16">
        <v>0</v>
      </c>
      <c r="BO13" s="16"/>
      <c r="BP13" s="16">
        <v>1.0484927916120599E-2</v>
      </c>
      <c r="BQ13" s="16"/>
      <c r="BR13" s="16">
        <v>8.6206896551724102E-3</v>
      </c>
      <c r="BS13" s="16"/>
      <c r="BT13" s="16">
        <v>1.3986013986014E-2</v>
      </c>
    </row>
    <row r="14" spans="2:72" ht="16" x14ac:dyDescent="0.2">
      <c r="B14" s="17" t="s">
        <v>101</v>
      </c>
      <c r="C14" s="18">
        <v>3.5964035964036002E-2</v>
      </c>
      <c r="D14" s="18">
        <v>2.0289855072463801E-2</v>
      </c>
      <c r="E14" s="18">
        <v>3.3613445378151301E-2</v>
      </c>
      <c r="F14" s="18">
        <v>0.11363636363636399</v>
      </c>
      <c r="G14" s="18">
        <v>2.9411764705882401E-2</v>
      </c>
      <c r="H14" s="18">
        <v>1.7857142857142901E-2</v>
      </c>
      <c r="I14" s="18">
        <v>1.0638297872340399E-2</v>
      </c>
      <c r="J14" s="18">
        <v>4.47761194029851E-2</v>
      </c>
      <c r="K14" s="18">
        <v>3.2258064516128997E-2</v>
      </c>
      <c r="L14" s="18">
        <v>5.6179775280898903E-2</v>
      </c>
      <c r="M14" s="18">
        <v>0.05</v>
      </c>
      <c r="N14" s="18">
        <v>0.11764705882352899</v>
      </c>
      <c r="O14" s="18">
        <v>7.1428571428571397E-2</v>
      </c>
      <c r="P14" s="18"/>
      <c r="Q14" s="18">
        <v>0.126984126984127</v>
      </c>
      <c r="R14" s="18">
        <v>8.4507042253521097E-2</v>
      </c>
      <c r="S14" s="18">
        <v>8.0645161290322606E-2</v>
      </c>
      <c r="T14" s="18">
        <v>4.2253521126760597E-2</v>
      </c>
      <c r="U14" s="18">
        <v>0</v>
      </c>
      <c r="V14" s="18">
        <v>9.9009900990098994E-3</v>
      </c>
      <c r="W14" s="18">
        <v>2.6315789473684199E-2</v>
      </c>
      <c r="X14" s="18">
        <v>1.0638297872340399E-2</v>
      </c>
      <c r="Y14" s="18">
        <v>2.2099447513812199E-2</v>
      </c>
      <c r="Z14" s="18"/>
      <c r="AA14" s="18">
        <v>4.7794117647058799E-2</v>
      </c>
      <c r="AB14" s="18">
        <v>1.9736842105263198E-2</v>
      </c>
      <c r="AC14" s="18"/>
      <c r="AD14" s="18">
        <v>8.6330935251798593E-2</v>
      </c>
      <c r="AE14" s="18">
        <v>6.15384615384615E-2</v>
      </c>
      <c r="AF14" s="18">
        <v>4.7619047619047603E-2</v>
      </c>
      <c r="AG14" s="18">
        <v>3.125E-2</v>
      </c>
      <c r="AH14" s="18">
        <v>2.5641025641025599E-2</v>
      </c>
      <c r="AI14" s="18">
        <v>4.3478260869565202E-2</v>
      </c>
      <c r="AJ14" s="18">
        <v>3.3613445378151301E-2</v>
      </c>
      <c r="AK14" s="18">
        <v>0</v>
      </c>
      <c r="AL14" s="18">
        <v>0</v>
      </c>
      <c r="AM14" s="18">
        <v>2.5641025641025599E-2</v>
      </c>
      <c r="AN14" s="18"/>
      <c r="AO14" s="18">
        <v>4.08163265306122E-2</v>
      </c>
      <c r="AP14" s="18">
        <v>3.9840637450199202E-2</v>
      </c>
      <c r="AQ14" s="18">
        <v>2.8571428571428598E-2</v>
      </c>
      <c r="AR14" s="18">
        <v>4.1237113402061903E-2</v>
      </c>
      <c r="AS14" s="18">
        <v>1.72413793103448E-2</v>
      </c>
      <c r="AT14" s="18">
        <v>0</v>
      </c>
      <c r="AU14" s="18"/>
      <c r="AV14" s="18">
        <v>6.25E-2</v>
      </c>
      <c r="AW14" s="18">
        <v>0</v>
      </c>
      <c r="AX14" s="18">
        <v>1.85185185185185E-2</v>
      </c>
      <c r="AY14" s="18">
        <v>8.3333333333333301E-2</v>
      </c>
      <c r="AZ14" s="18">
        <v>0.14285714285714299</v>
      </c>
      <c r="BA14" s="18">
        <v>1.4705882352941201E-2</v>
      </c>
      <c r="BB14" s="18">
        <v>4.80769230769231E-2</v>
      </c>
      <c r="BC14" s="18">
        <v>3.3333333333333298E-2</v>
      </c>
      <c r="BD14" s="18">
        <v>0.14285714285714299</v>
      </c>
      <c r="BE14" s="18">
        <v>4.8309178743961402E-3</v>
      </c>
      <c r="BF14" s="18">
        <v>9.0909090909090905E-3</v>
      </c>
      <c r="BG14" s="18">
        <v>5.8823529411764698E-2</v>
      </c>
      <c r="BH14" s="18">
        <v>5.5555555555555601E-2</v>
      </c>
      <c r="BI14" s="18">
        <v>0.15</v>
      </c>
      <c r="BJ14" s="18">
        <v>0</v>
      </c>
      <c r="BK14" s="18">
        <v>0.104166666666667</v>
      </c>
      <c r="BL14" s="18">
        <v>0</v>
      </c>
      <c r="BM14" s="18">
        <v>5.5555555555555601E-2</v>
      </c>
      <c r="BN14" s="18">
        <v>8.3333333333333301E-2</v>
      </c>
      <c r="BO14" s="18"/>
      <c r="BP14" s="18">
        <v>3.01441677588467E-2</v>
      </c>
      <c r="BQ14" s="18"/>
      <c r="BR14" s="18">
        <v>2.5862068965517199E-2</v>
      </c>
      <c r="BS14" s="18"/>
      <c r="BT14" s="18">
        <v>2.5641025641025599E-2</v>
      </c>
    </row>
    <row r="15" spans="2:72" x14ac:dyDescent="0.2">
      <c r="B15" s="15"/>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T25"/>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124</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32" x14ac:dyDescent="0.2">
      <c r="B8" s="17" t="s">
        <v>111</v>
      </c>
      <c r="C8" s="16">
        <v>0.59078212290502796</v>
      </c>
      <c r="D8" s="16">
        <v>0.53875968992248102</v>
      </c>
      <c r="E8" s="16">
        <v>0.5</v>
      </c>
      <c r="F8" s="16">
        <v>0.72413793103448298</v>
      </c>
      <c r="G8" s="16">
        <v>0.57999999999999996</v>
      </c>
      <c r="H8" s="16">
        <v>0.57142857142857095</v>
      </c>
      <c r="I8" s="16">
        <v>0.64102564102564097</v>
      </c>
      <c r="J8" s="16">
        <v>0.53333333333333299</v>
      </c>
      <c r="K8" s="16">
        <v>0.63636363636363602</v>
      </c>
      <c r="L8" s="16">
        <v>0.66666666666666696</v>
      </c>
      <c r="M8" s="16">
        <v>0.82758620689655205</v>
      </c>
      <c r="N8" s="16">
        <v>0.70833333333333304</v>
      </c>
      <c r="O8" s="16">
        <v>0.625</v>
      </c>
      <c r="P8" s="16"/>
      <c r="Q8" s="16">
        <v>0.45945945945945899</v>
      </c>
      <c r="R8" s="16">
        <v>0.67857142857142905</v>
      </c>
      <c r="S8" s="16">
        <v>0.65714285714285703</v>
      </c>
      <c r="T8" s="16">
        <v>0.56818181818181801</v>
      </c>
      <c r="U8" s="16">
        <v>0.68181818181818199</v>
      </c>
      <c r="V8" s="16">
        <v>0.54545454545454497</v>
      </c>
      <c r="W8" s="16">
        <v>0.52500000000000002</v>
      </c>
      <c r="X8" s="16">
        <v>0.56000000000000005</v>
      </c>
      <c r="Y8" s="16">
        <v>0.61694915254237304</v>
      </c>
      <c r="Z8" s="16"/>
      <c r="AA8" s="16">
        <v>0.573913043478261</v>
      </c>
      <c r="AB8" s="16">
        <v>0.60540540540540499</v>
      </c>
      <c r="AC8" s="16"/>
      <c r="AD8" s="16">
        <v>0.46153846153846201</v>
      </c>
      <c r="AE8" s="16">
        <v>0.57142857142857095</v>
      </c>
      <c r="AF8" s="16">
        <v>0.47058823529411797</v>
      </c>
      <c r="AG8" s="16">
        <v>0.59649122807017496</v>
      </c>
      <c r="AH8" s="16">
        <v>0.46428571428571402</v>
      </c>
      <c r="AI8" s="16">
        <v>0.55714285714285705</v>
      </c>
      <c r="AJ8" s="16">
        <v>0.58510638297872297</v>
      </c>
      <c r="AK8" s="16">
        <v>0.59210526315789502</v>
      </c>
      <c r="AL8" s="16">
        <v>0.66666666666666696</v>
      </c>
      <c r="AM8" s="16">
        <v>0.73228346456692905</v>
      </c>
      <c r="AN8" s="16"/>
      <c r="AO8" s="16">
        <v>0.58914728682170503</v>
      </c>
      <c r="AP8" s="16">
        <v>0.60846560846560804</v>
      </c>
      <c r="AQ8" s="16">
        <v>0.58992805755395705</v>
      </c>
      <c r="AR8" s="16">
        <v>0.57746478873239404</v>
      </c>
      <c r="AS8" s="16">
        <v>0.57499999999999996</v>
      </c>
      <c r="AT8" s="16">
        <v>0.46153846153846201</v>
      </c>
      <c r="AU8" s="16"/>
      <c r="AV8" s="16">
        <v>0.33333333333333298</v>
      </c>
      <c r="AW8" s="16">
        <v>0.5</v>
      </c>
      <c r="AX8" s="16">
        <v>0.57142857142857095</v>
      </c>
      <c r="AY8" s="16">
        <v>0.5</v>
      </c>
      <c r="AZ8" s="16">
        <v>0.75</v>
      </c>
      <c r="BA8" s="16">
        <v>0.63829787234042601</v>
      </c>
      <c r="BB8" s="16">
        <v>0.60526315789473695</v>
      </c>
      <c r="BC8" s="16">
        <v>0.68421052631578905</v>
      </c>
      <c r="BD8" s="16">
        <v>0.53846153846153799</v>
      </c>
      <c r="BE8" s="16">
        <v>0.58385093167701896</v>
      </c>
      <c r="BF8" s="16">
        <v>0.51807228915662695</v>
      </c>
      <c r="BG8" s="16">
        <v>0.72727272727272696</v>
      </c>
      <c r="BH8" s="16">
        <v>0.68115942028985499</v>
      </c>
      <c r="BI8" s="16">
        <v>0.4</v>
      </c>
      <c r="BJ8" s="16">
        <v>0.76923076923076905</v>
      </c>
      <c r="BK8" s="16">
        <v>0.61111111111111105</v>
      </c>
      <c r="BL8" s="16">
        <v>0.5</v>
      </c>
      <c r="BM8" s="16">
        <v>0.7</v>
      </c>
      <c r="BN8" s="16">
        <v>0.54545454545454497</v>
      </c>
      <c r="BO8" s="16"/>
      <c r="BP8" s="16">
        <v>0.63962264150943404</v>
      </c>
      <c r="BQ8" s="16"/>
      <c r="BR8" s="16">
        <v>0.61379310344827598</v>
      </c>
      <c r="BS8" s="16"/>
      <c r="BT8" s="16">
        <v>0.56177156177156196</v>
      </c>
    </row>
    <row r="9" spans="2:72" ht="32" x14ac:dyDescent="0.2">
      <c r="B9" s="17" t="s">
        <v>112</v>
      </c>
      <c r="C9" s="16">
        <v>0.55027932960893899</v>
      </c>
      <c r="D9" s="16">
        <v>0.531007751937985</v>
      </c>
      <c r="E9" s="16">
        <v>0.45833333333333298</v>
      </c>
      <c r="F9" s="16">
        <v>0.65517241379310298</v>
      </c>
      <c r="G9" s="16">
        <v>0.46</v>
      </c>
      <c r="H9" s="16">
        <v>0.51428571428571401</v>
      </c>
      <c r="I9" s="16">
        <v>0.52564102564102599</v>
      </c>
      <c r="J9" s="16">
        <v>0.64444444444444404</v>
      </c>
      <c r="K9" s="16">
        <v>0.59090909090909105</v>
      </c>
      <c r="L9" s="16">
        <v>0.60606060606060597</v>
      </c>
      <c r="M9" s="16">
        <v>0.65517241379310298</v>
      </c>
      <c r="N9" s="16">
        <v>0.70833333333333304</v>
      </c>
      <c r="O9" s="16">
        <v>0.625</v>
      </c>
      <c r="P9" s="16"/>
      <c r="Q9" s="16">
        <v>0.51351351351351304</v>
      </c>
      <c r="R9" s="16">
        <v>0.64285714285714302</v>
      </c>
      <c r="S9" s="16">
        <v>0.6</v>
      </c>
      <c r="T9" s="16">
        <v>0.68181818181818199</v>
      </c>
      <c r="U9" s="16">
        <v>0.5</v>
      </c>
      <c r="V9" s="16">
        <v>0.59740259740259705</v>
      </c>
      <c r="W9" s="16">
        <v>0.57499999999999996</v>
      </c>
      <c r="X9" s="16">
        <v>0.586666666666667</v>
      </c>
      <c r="Y9" s="16">
        <v>0.50169491525423704</v>
      </c>
      <c r="Z9" s="16"/>
      <c r="AA9" s="16">
        <v>0.58550724637681195</v>
      </c>
      <c r="AB9" s="16">
        <v>0.51891891891891895</v>
      </c>
      <c r="AC9" s="16"/>
      <c r="AD9" s="16">
        <v>0.57692307692307698</v>
      </c>
      <c r="AE9" s="16">
        <v>0.628571428571429</v>
      </c>
      <c r="AF9" s="16">
        <v>0.47058823529411797</v>
      </c>
      <c r="AG9" s="16">
        <v>0.61403508771929804</v>
      </c>
      <c r="AH9" s="16">
        <v>0.35714285714285698</v>
      </c>
      <c r="AI9" s="16">
        <v>0.57142857142857095</v>
      </c>
      <c r="AJ9" s="16">
        <v>0.47872340425531901</v>
      </c>
      <c r="AK9" s="16">
        <v>0.56578947368421095</v>
      </c>
      <c r="AL9" s="16">
        <v>0.62962962962962998</v>
      </c>
      <c r="AM9" s="16">
        <v>0.57480314960629897</v>
      </c>
      <c r="AN9" s="16"/>
      <c r="AO9" s="16">
        <v>0.55038759689922501</v>
      </c>
      <c r="AP9" s="16">
        <v>0.544973544973545</v>
      </c>
      <c r="AQ9" s="16">
        <v>0.58273381294964</v>
      </c>
      <c r="AR9" s="16">
        <v>0.52112676056338003</v>
      </c>
      <c r="AS9" s="16">
        <v>0.47499999999999998</v>
      </c>
      <c r="AT9" s="16">
        <v>0.61538461538461497</v>
      </c>
      <c r="AU9" s="16"/>
      <c r="AV9" s="16">
        <v>0.33333333333333298</v>
      </c>
      <c r="AW9" s="16">
        <v>0.5</v>
      </c>
      <c r="AX9" s="16">
        <v>0.44155844155844198</v>
      </c>
      <c r="AY9" s="16">
        <v>0.4</v>
      </c>
      <c r="AZ9" s="16">
        <v>0.5</v>
      </c>
      <c r="BA9" s="16">
        <v>0.51063829787234005</v>
      </c>
      <c r="BB9" s="16">
        <v>0.55263157894736803</v>
      </c>
      <c r="BC9" s="16">
        <v>0.47368421052631599</v>
      </c>
      <c r="BD9" s="16">
        <v>0.69230769230769196</v>
      </c>
      <c r="BE9" s="16">
        <v>0.565217391304348</v>
      </c>
      <c r="BF9" s="16">
        <v>0.55421686746987997</v>
      </c>
      <c r="BG9" s="16">
        <v>0.72727272727272696</v>
      </c>
      <c r="BH9" s="16">
        <v>0.60869565217391297</v>
      </c>
      <c r="BI9" s="16">
        <v>0.66666666666666696</v>
      </c>
      <c r="BJ9" s="16">
        <v>0.69230769230769196</v>
      </c>
      <c r="BK9" s="16">
        <v>0.55555555555555602</v>
      </c>
      <c r="BL9" s="16">
        <v>0.59375</v>
      </c>
      <c r="BM9" s="16">
        <v>0.65</v>
      </c>
      <c r="BN9" s="16">
        <v>0.40909090909090901</v>
      </c>
      <c r="BO9" s="16"/>
      <c r="BP9" s="16">
        <v>0.61509433962264104</v>
      </c>
      <c r="BQ9" s="16"/>
      <c r="BR9" s="16">
        <v>0.56206896551724095</v>
      </c>
      <c r="BS9" s="16"/>
      <c r="BT9" s="16">
        <v>0.54079254079254102</v>
      </c>
    </row>
    <row r="10" spans="2:72" ht="16" x14ac:dyDescent="0.2">
      <c r="B10" s="17" t="s">
        <v>113</v>
      </c>
      <c r="C10" s="16">
        <v>0.53770949720670402</v>
      </c>
      <c r="D10" s="16">
        <v>0.47286821705426402</v>
      </c>
      <c r="E10" s="16">
        <v>0.55555555555555602</v>
      </c>
      <c r="F10" s="16">
        <v>0.65517241379310298</v>
      </c>
      <c r="G10" s="16">
        <v>0.6</v>
      </c>
      <c r="H10" s="16">
        <v>0.51428571428571401</v>
      </c>
      <c r="I10" s="16">
        <v>0.53846153846153799</v>
      </c>
      <c r="J10" s="16">
        <v>0.53333333333333299</v>
      </c>
      <c r="K10" s="16">
        <v>0.63636363636363602</v>
      </c>
      <c r="L10" s="16">
        <v>0.560606060606061</v>
      </c>
      <c r="M10" s="16">
        <v>0.68965517241379304</v>
      </c>
      <c r="N10" s="16">
        <v>0.58333333333333304</v>
      </c>
      <c r="O10" s="16">
        <v>0.625</v>
      </c>
      <c r="P10" s="16"/>
      <c r="Q10" s="16">
        <v>0.45945945945945899</v>
      </c>
      <c r="R10" s="16">
        <v>0.53571428571428603</v>
      </c>
      <c r="S10" s="16">
        <v>0.57142857142857095</v>
      </c>
      <c r="T10" s="16">
        <v>0.59090909090909105</v>
      </c>
      <c r="U10" s="16">
        <v>0.47727272727272702</v>
      </c>
      <c r="V10" s="16">
        <v>0.506493506493506</v>
      </c>
      <c r="W10" s="16">
        <v>0.52500000000000002</v>
      </c>
      <c r="X10" s="16">
        <v>0.586666666666667</v>
      </c>
      <c r="Y10" s="16">
        <v>0.54237288135593198</v>
      </c>
      <c r="Z10" s="16"/>
      <c r="AA10" s="16">
        <v>0.52173913043478304</v>
      </c>
      <c r="AB10" s="16">
        <v>0.55135135135135105</v>
      </c>
      <c r="AC10" s="16"/>
      <c r="AD10" s="16">
        <v>0.46153846153846201</v>
      </c>
      <c r="AE10" s="16">
        <v>0.57142857142857095</v>
      </c>
      <c r="AF10" s="16">
        <v>0.47058823529411797</v>
      </c>
      <c r="AG10" s="16">
        <v>0.54385964912280704</v>
      </c>
      <c r="AH10" s="16">
        <v>0.30357142857142899</v>
      </c>
      <c r="AI10" s="16">
        <v>0.58571428571428596</v>
      </c>
      <c r="AJ10" s="16">
        <v>0.42553191489361702</v>
      </c>
      <c r="AK10" s="16">
        <v>0.5</v>
      </c>
      <c r="AL10" s="16">
        <v>0.70370370370370405</v>
      </c>
      <c r="AM10" s="16">
        <v>0.66141732283464605</v>
      </c>
      <c r="AN10" s="16"/>
      <c r="AO10" s="16">
        <v>0.56201550387596899</v>
      </c>
      <c r="AP10" s="16">
        <v>0.52380952380952395</v>
      </c>
      <c r="AQ10" s="16">
        <v>0.55395683453237399</v>
      </c>
      <c r="AR10" s="16">
        <v>0.52112676056338003</v>
      </c>
      <c r="AS10" s="16">
        <v>0.47499999999999998</v>
      </c>
      <c r="AT10" s="16">
        <v>0.230769230769231</v>
      </c>
      <c r="AU10" s="16"/>
      <c r="AV10" s="16">
        <v>0.33333333333333298</v>
      </c>
      <c r="AW10" s="16">
        <v>0.5</v>
      </c>
      <c r="AX10" s="16">
        <v>0.45454545454545497</v>
      </c>
      <c r="AY10" s="16">
        <v>0.3</v>
      </c>
      <c r="AZ10" s="16">
        <v>0.5</v>
      </c>
      <c r="BA10" s="16">
        <v>0.55319148936170204</v>
      </c>
      <c r="BB10" s="16">
        <v>0.55263157894736803</v>
      </c>
      <c r="BC10" s="16">
        <v>0.52631578947368396</v>
      </c>
      <c r="BD10" s="16">
        <v>0.46153846153846201</v>
      </c>
      <c r="BE10" s="16">
        <v>0.565217391304348</v>
      </c>
      <c r="BF10" s="16">
        <v>0.54216867469879504</v>
      </c>
      <c r="BG10" s="16">
        <v>0.72727272727272696</v>
      </c>
      <c r="BH10" s="16">
        <v>0.55072463768115898</v>
      </c>
      <c r="BI10" s="16">
        <v>0.33333333333333298</v>
      </c>
      <c r="BJ10" s="16">
        <v>0.53846153846153799</v>
      </c>
      <c r="BK10" s="16">
        <v>0.5</v>
      </c>
      <c r="BL10" s="16">
        <v>0.65625</v>
      </c>
      <c r="BM10" s="16">
        <v>0.65</v>
      </c>
      <c r="BN10" s="16">
        <v>0.54545454545454497</v>
      </c>
      <c r="BO10" s="16"/>
      <c r="BP10" s="16">
        <v>0.57547169811320797</v>
      </c>
      <c r="BQ10" s="16"/>
      <c r="BR10" s="16">
        <v>0.55172413793103403</v>
      </c>
      <c r="BS10" s="16"/>
      <c r="BT10" s="16">
        <v>0.51748251748251795</v>
      </c>
    </row>
    <row r="11" spans="2:72" ht="32" x14ac:dyDescent="0.2">
      <c r="B11" s="17" t="s">
        <v>114</v>
      </c>
      <c r="C11" s="16">
        <v>0.474860335195531</v>
      </c>
      <c r="D11" s="16">
        <v>0.468992248062016</v>
      </c>
      <c r="E11" s="16">
        <v>0.41666666666666702</v>
      </c>
      <c r="F11" s="16">
        <v>0.41379310344827602</v>
      </c>
      <c r="G11" s="16">
        <v>0.4</v>
      </c>
      <c r="H11" s="16">
        <v>0.54285714285714304</v>
      </c>
      <c r="I11" s="16">
        <v>0.52564102564102599</v>
      </c>
      <c r="J11" s="16">
        <v>0.55555555555555602</v>
      </c>
      <c r="K11" s="16">
        <v>0.54545454545454497</v>
      </c>
      <c r="L11" s="16">
        <v>0.51515151515151503</v>
      </c>
      <c r="M11" s="16">
        <v>0.37931034482758602</v>
      </c>
      <c r="N11" s="16">
        <v>0.5</v>
      </c>
      <c r="O11" s="16">
        <v>0.375</v>
      </c>
      <c r="P11" s="16"/>
      <c r="Q11" s="16">
        <v>0.43243243243243201</v>
      </c>
      <c r="R11" s="16">
        <v>0.25</v>
      </c>
      <c r="S11" s="16">
        <v>0.48571428571428599</v>
      </c>
      <c r="T11" s="16">
        <v>0.61363636363636398</v>
      </c>
      <c r="U11" s="16">
        <v>0.36363636363636398</v>
      </c>
      <c r="V11" s="16">
        <v>0.45454545454545497</v>
      </c>
      <c r="W11" s="16">
        <v>0.42499999999999999</v>
      </c>
      <c r="X11" s="16">
        <v>0.52</v>
      </c>
      <c r="Y11" s="16">
        <v>0.50508474576271201</v>
      </c>
      <c r="Z11" s="16"/>
      <c r="AA11" s="16">
        <v>0.44057971014492803</v>
      </c>
      <c r="AB11" s="16">
        <v>0.50810810810810803</v>
      </c>
      <c r="AC11" s="16"/>
      <c r="AD11" s="16">
        <v>0.32051282051282098</v>
      </c>
      <c r="AE11" s="16">
        <v>0.6</v>
      </c>
      <c r="AF11" s="16">
        <v>0.38235294117647101</v>
      </c>
      <c r="AG11" s="16">
        <v>0.50877192982456099</v>
      </c>
      <c r="AH11" s="16">
        <v>0.33928571428571402</v>
      </c>
      <c r="AI11" s="16">
        <v>0.442857142857143</v>
      </c>
      <c r="AJ11" s="16">
        <v>0.47872340425531901</v>
      </c>
      <c r="AK11" s="16">
        <v>0.47368421052631599</v>
      </c>
      <c r="AL11" s="16">
        <v>0.54320987654320996</v>
      </c>
      <c r="AM11" s="16">
        <v>0.57480314960629897</v>
      </c>
      <c r="AN11" s="16"/>
      <c r="AO11" s="16">
        <v>0.43023255813953498</v>
      </c>
      <c r="AP11" s="16">
        <v>0.50264550264550301</v>
      </c>
      <c r="AQ11" s="16">
        <v>0.49640287769784203</v>
      </c>
      <c r="AR11" s="16">
        <v>0.50704225352112697</v>
      </c>
      <c r="AS11" s="16">
        <v>0.42499999999999999</v>
      </c>
      <c r="AT11" s="16">
        <v>0.53846153846153799</v>
      </c>
      <c r="AU11" s="16"/>
      <c r="AV11" s="16">
        <v>0.66666666666666696</v>
      </c>
      <c r="AW11" s="16">
        <v>0</v>
      </c>
      <c r="AX11" s="16">
        <v>0.415584415584416</v>
      </c>
      <c r="AY11" s="16">
        <v>0.2</v>
      </c>
      <c r="AZ11" s="16">
        <v>0</v>
      </c>
      <c r="BA11" s="16">
        <v>0.42553191489361702</v>
      </c>
      <c r="BB11" s="16">
        <v>0.57894736842105299</v>
      </c>
      <c r="BC11" s="16">
        <v>0.31578947368421101</v>
      </c>
      <c r="BD11" s="16">
        <v>0.61538461538461497</v>
      </c>
      <c r="BE11" s="16">
        <v>0.57142857142857095</v>
      </c>
      <c r="BF11" s="16">
        <v>0.39759036144578302</v>
      </c>
      <c r="BG11" s="16">
        <v>0.54545454545454497</v>
      </c>
      <c r="BH11" s="16">
        <v>0.46376811594202899</v>
      </c>
      <c r="BI11" s="16">
        <v>0.266666666666667</v>
      </c>
      <c r="BJ11" s="16">
        <v>0.46153846153846201</v>
      </c>
      <c r="BK11" s="16">
        <v>0.44444444444444398</v>
      </c>
      <c r="BL11" s="16">
        <v>0.4375</v>
      </c>
      <c r="BM11" s="16">
        <v>0.65</v>
      </c>
      <c r="BN11" s="16">
        <v>0.36363636363636398</v>
      </c>
      <c r="BO11" s="16"/>
      <c r="BP11" s="16">
        <v>0.524528301886792</v>
      </c>
      <c r="BQ11" s="16"/>
      <c r="BR11" s="16">
        <v>0.48103448275862098</v>
      </c>
      <c r="BS11" s="16"/>
      <c r="BT11" s="16">
        <v>0.48484848484848497</v>
      </c>
    </row>
    <row r="12" spans="2:72" ht="16" x14ac:dyDescent="0.2">
      <c r="B12" s="17" t="s">
        <v>115</v>
      </c>
      <c r="C12" s="16">
        <v>0.45251396648044701</v>
      </c>
      <c r="D12" s="16">
        <v>0.403100775193798</v>
      </c>
      <c r="E12" s="16">
        <v>0.40277777777777801</v>
      </c>
      <c r="F12" s="16">
        <v>0.62068965517241403</v>
      </c>
      <c r="G12" s="16">
        <v>0.42</v>
      </c>
      <c r="H12" s="16">
        <v>0.45714285714285702</v>
      </c>
      <c r="I12" s="16">
        <v>0.5</v>
      </c>
      <c r="J12" s="16">
        <v>0.48888888888888898</v>
      </c>
      <c r="K12" s="16">
        <v>0.45454545454545497</v>
      </c>
      <c r="L12" s="16">
        <v>0.46969696969697</v>
      </c>
      <c r="M12" s="16">
        <v>0.44827586206896602</v>
      </c>
      <c r="N12" s="16">
        <v>0.75</v>
      </c>
      <c r="O12" s="16">
        <v>0.375</v>
      </c>
      <c r="P12" s="16"/>
      <c r="Q12" s="16">
        <v>0.54054054054054101</v>
      </c>
      <c r="R12" s="16">
        <v>0.46428571428571402</v>
      </c>
      <c r="S12" s="16">
        <v>0.48571428571428599</v>
      </c>
      <c r="T12" s="16">
        <v>0.5</v>
      </c>
      <c r="U12" s="16">
        <v>0.5</v>
      </c>
      <c r="V12" s="16">
        <v>0.45454545454545497</v>
      </c>
      <c r="W12" s="16">
        <v>0.4375</v>
      </c>
      <c r="X12" s="16">
        <v>0.44</v>
      </c>
      <c r="Y12" s="16">
        <v>0.43050847457627101</v>
      </c>
      <c r="Z12" s="16"/>
      <c r="AA12" s="16">
        <v>0.47536231884058</v>
      </c>
      <c r="AB12" s="16">
        <v>0.43243243243243201</v>
      </c>
      <c r="AC12" s="16"/>
      <c r="AD12" s="16">
        <v>0.47435897435897401</v>
      </c>
      <c r="AE12" s="16">
        <v>0.51428571428571401</v>
      </c>
      <c r="AF12" s="16">
        <v>0.38235294117647101</v>
      </c>
      <c r="AG12" s="16">
        <v>0.43859649122806998</v>
      </c>
      <c r="AH12" s="16">
        <v>0.42857142857142899</v>
      </c>
      <c r="AI12" s="16">
        <v>0.3</v>
      </c>
      <c r="AJ12" s="16">
        <v>0.42553191489361702</v>
      </c>
      <c r="AK12" s="16">
        <v>0.5</v>
      </c>
      <c r="AL12" s="16">
        <v>0.43209876543209902</v>
      </c>
      <c r="AM12" s="16">
        <v>0.54330708661417304</v>
      </c>
      <c r="AN12" s="16"/>
      <c r="AO12" s="16">
        <v>0.44573643410852698</v>
      </c>
      <c r="AP12" s="16">
        <v>0.46031746031746001</v>
      </c>
      <c r="AQ12" s="16">
        <v>0.410071942446043</v>
      </c>
      <c r="AR12" s="16">
        <v>0.47887323943662002</v>
      </c>
      <c r="AS12" s="16">
        <v>0.5</v>
      </c>
      <c r="AT12" s="16">
        <v>0.46153846153846201</v>
      </c>
      <c r="AU12" s="16"/>
      <c r="AV12" s="16">
        <v>0</v>
      </c>
      <c r="AW12" s="16">
        <v>0</v>
      </c>
      <c r="AX12" s="16">
        <v>0.40259740259740301</v>
      </c>
      <c r="AY12" s="16">
        <v>0.3</v>
      </c>
      <c r="AZ12" s="16">
        <v>0.5</v>
      </c>
      <c r="BA12" s="16">
        <v>0.44680851063829802</v>
      </c>
      <c r="BB12" s="16">
        <v>0.69736842105263197</v>
      </c>
      <c r="BC12" s="16">
        <v>0.36842105263157898</v>
      </c>
      <c r="BD12" s="16">
        <v>0.53846153846153799</v>
      </c>
      <c r="BE12" s="16">
        <v>0.447204968944099</v>
      </c>
      <c r="BF12" s="16">
        <v>0.39759036144578302</v>
      </c>
      <c r="BG12" s="16">
        <v>0.45454545454545497</v>
      </c>
      <c r="BH12" s="16">
        <v>0.47826086956521702</v>
      </c>
      <c r="BI12" s="16">
        <v>0.2</v>
      </c>
      <c r="BJ12" s="16">
        <v>0.61538461538461497</v>
      </c>
      <c r="BK12" s="16">
        <v>0.41666666666666702</v>
      </c>
      <c r="BL12" s="16">
        <v>0.4375</v>
      </c>
      <c r="BM12" s="16">
        <v>0.5</v>
      </c>
      <c r="BN12" s="16">
        <v>0.31818181818181801</v>
      </c>
      <c r="BO12" s="16"/>
      <c r="BP12" s="16">
        <v>0.5</v>
      </c>
      <c r="BQ12" s="16"/>
      <c r="BR12" s="16">
        <v>0.46724137931034498</v>
      </c>
      <c r="BS12" s="16"/>
      <c r="BT12" s="16">
        <v>0.44522144522144502</v>
      </c>
    </row>
    <row r="13" spans="2:72" ht="32" x14ac:dyDescent="0.2">
      <c r="B13" s="17" t="s">
        <v>116</v>
      </c>
      <c r="C13" s="16">
        <v>0.42039106145251398</v>
      </c>
      <c r="D13" s="16">
        <v>0.43023255813953498</v>
      </c>
      <c r="E13" s="16">
        <v>0.34722222222222199</v>
      </c>
      <c r="F13" s="16">
        <v>0.41379310344827602</v>
      </c>
      <c r="G13" s="16">
        <v>0.36</v>
      </c>
      <c r="H13" s="16">
        <v>0.45714285714285702</v>
      </c>
      <c r="I13" s="16">
        <v>0.46153846153846201</v>
      </c>
      <c r="J13" s="16">
        <v>0.28888888888888897</v>
      </c>
      <c r="K13" s="16">
        <v>0.40909090909090901</v>
      </c>
      <c r="L13" s="16">
        <v>0.40909090909090901</v>
      </c>
      <c r="M13" s="16">
        <v>0.51724137931034497</v>
      </c>
      <c r="N13" s="16">
        <v>0.54166666666666696</v>
      </c>
      <c r="O13" s="16">
        <v>0.75</v>
      </c>
      <c r="P13" s="16"/>
      <c r="Q13" s="16">
        <v>0.21621621621621601</v>
      </c>
      <c r="R13" s="16">
        <v>0.17857142857142899</v>
      </c>
      <c r="S13" s="16">
        <v>0.314285714285714</v>
      </c>
      <c r="T13" s="16">
        <v>0.43181818181818199</v>
      </c>
      <c r="U13" s="16">
        <v>0.36363636363636398</v>
      </c>
      <c r="V13" s="16">
        <v>0.45454545454545497</v>
      </c>
      <c r="W13" s="16">
        <v>0.38750000000000001</v>
      </c>
      <c r="X13" s="16">
        <v>0.48</v>
      </c>
      <c r="Y13" s="16">
        <v>0.47457627118644102</v>
      </c>
      <c r="Z13" s="16"/>
      <c r="AA13" s="16">
        <v>0.36231884057970998</v>
      </c>
      <c r="AB13" s="16">
        <v>0.47567567567567598</v>
      </c>
      <c r="AC13" s="16"/>
      <c r="AD13" s="16">
        <v>0.230769230769231</v>
      </c>
      <c r="AE13" s="16">
        <v>0.25714285714285701</v>
      </c>
      <c r="AF13" s="16">
        <v>0.11764705882352899</v>
      </c>
      <c r="AG13" s="16">
        <v>0.40350877192982498</v>
      </c>
      <c r="AH13" s="16">
        <v>0.28571428571428598</v>
      </c>
      <c r="AI13" s="16">
        <v>0.5</v>
      </c>
      <c r="AJ13" s="16">
        <v>0.48936170212766</v>
      </c>
      <c r="AK13" s="16">
        <v>0.46052631578947401</v>
      </c>
      <c r="AL13" s="16">
        <v>0.530864197530864</v>
      </c>
      <c r="AM13" s="16">
        <v>0.54330708661417304</v>
      </c>
      <c r="AN13" s="16"/>
      <c r="AO13" s="16">
        <v>0.36434108527131798</v>
      </c>
      <c r="AP13" s="16">
        <v>0.41798941798941802</v>
      </c>
      <c r="AQ13" s="16">
        <v>0.43884892086330901</v>
      </c>
      <c r="AR13" s="16">
        <v>0.53521126760563398</v>
      </c>
      <c r="AS13" s="16">
        <v>0.52500000000000002</v>
      </c>
      <c r="AT13" s="16">
        <v>0.38461538461538503</v>
      </c>
      <c r="AU13" s="16"/>
      <c r="AV13" s="16">
        <v>0</v>
      </c>
      <c r="AW13" s="16">
        <v>0</v>
      </c>
      <c r="AX13" s="16">
        <v>0.506493506493506</v>
      </c>
      <c r="AY13" s="16">
        <v>0.3</v>
      </c>
      <c r="AZ13" s="16">
        <v>0.25</v>
      </c>
      <c r="BA13" s="16">
        <v>0.29787234042553201</v>
      </c>
      <c r="BB13" s="16">
        <v>0.40789473684210498</v>
      </c>
      <c r="BC13" s="16">
        <v>0.47368421052631599</v>
      </c>
      <c r="BD13" s="16">
        <v>0.30769230769230799</v>
      </c>
      <c r="BE13" s="16">
        <v>0.45962732919254701</v>
      </c>
      <c r="BF13" s="16">
        <v>0.45783132530120502</v>
      </c>
      <c r="BG13" s="16">
        <v>0.45454545454545497</v>
      </c>
      <c r="BH13" s="16">
        <v>0.52173913043478304</v>
      </c>
      <c r="BI13" s="16">
        <v>0.266666666666667</v>
      </c>
      <c r="BJ13" s="16">
        <v>0.46153846153846201</v>
      </c>
      <c r="BK13" s="16">
        <v>0.38888888888888901</v>
      </c>
      <c r="BL13" s="16">
        <v>0.4375</v>
      </c>
      <c r="BM13" s="16">
        <v>0.2</v>
      </c>
      <c r="BN13" s="16">
        <v>0.22727272727272699</v>
      </c>
      <c r="BO13" s="16"/>
      <c r="BP13" s="16">
        <v>0.46226415094339601</v>
      </c>
      <c r="BQ13" s="16"/>
      <c r="BR13" s="16">
        <v>0.43275862068965498</v>
      </c>
      <c r="BS13" s="16"/>
      <c r="BT13" s="16">
        <v>0.44055944055944102</v>
      </c>
    </row>
    <row r="14" spans="2:72" ht="48" x14ac:dyDescent="0.2">
      <c r="B14" s="17" t="s">
        <v>117</v>
      </c>
      <c r="C14" s="16">
        <v>0.39664804469273701</v>
      </c>
      <c r="D14" s="16">
        <v>0.37984496124030998</v>
      </c>
      <c r="E14" s="16">
        <v>0.31944444444444398</v>
      </c>
      <c r="F14" s="16">
        <v>0.48275862068965503</v>
      </c>
      <c r="G14" s="16">
        <v>0.38</v>
      </c>
      <c r="H14" s="16">
        <v>0.45714285714285702</v>
      </c>
      <c r="I14" s="16">
        <v>0.46153846153846201</v>
      </c>
      <c r="J14" s="16">
        <v>0.46666666666666701</v>
      </c>
      <c r="K14" s="16">
        <v>0.5</v>
      </c>
      <c r="L14" s="16">
        <v>0.33333333333333298</v>
      </c>
      <c r="M14" s="16">
        <v>0.31034482758620702</v>
      </c>
      <c r="N14" s="16">
        <v>0.41666666666666702</v>
      </c>
      <c r="O14" s="16">
        <v>0.625</v>
      </c>
      <c r="P14" s="16"/>
      <c r="Q14" s="16">
        <v>0.18918918918918901</v>
      </c>
      <c r="R14" s="16">
        <v>0.214285714285714</v>
      </c>
      <c r="S14" s="16">
        <v>0.371428571428571</v>
      </c>
      <c r="T14" s="16">
        <v>0.43181818181818199</v>
      </c>
      <c r="U14" s="16">
        <v>0.45454545454545497</v>
      </c>
      <c r="V14" s="16">
        <v>0.40259740259740301</v>
      </c>
      <c r="W14" s="16">
        <v>0.3125</v>
      </c>
      <c r="X14" s="16">
        <v>0.44</v>
      </c>
      <c r="Y14" s="16">
        <v>0.44067796610169502</v>
      </c>
      <c r="Z14" s="16"/>
      <c r="AA14" s="16">
        <v>0.35072463768115902</v>
      </c>
      <c r="AB14" s="16">
        <v>0.44054054054054098</v>
      </c>
      <c r="AC14" s="16"/>
      <c r="AD14" s="16">
        <v>0.19230769230769201</v>
      </c>
      <c r="AE14" s="16">
        <v>0.42857142857142899</v>
      </c>
      <c r="AF14" s="16">
        <v>0.41176470588235298</v>
      </c>
      <c r="AG14" s="16">
        <v>0.40350877192982498</v>
      </c>
      <c r="AH14" s="16">
        <v>0.35714285714285698</v>
      </c>
      <c r="AI14" s="16">
        <v>0.35714285714285698</v>
      </c>
      <c r="AJ14" s="16">
        <v>0.44680851063829802</v>
      </c>
      <c r="AK14" s="16">
        <v>0.43421052631578899</v>
      </c>
      <c r="AL14" s="16">
        <v>0.41975308641975301</v>
      </c>
      <c r="AM14" s="16">
        <v>0.47244094488188998</v>
      </c>
      <c r="AN14" s="16"/>
      <c r="AO14" s="16">
        <v>0.31007751937984501</v>
      </c>
      <c r="AP14" s="16">
        <v>0.41798941798941802</v>
      </c>
      <c r="AQ14" s="16">
        <v>0.49640287769784203</v>
      </c>
      <c r="AR14" s="16">
        <v>0.39436619718309901</v>
      </c>
      <c r="AS14" s="16">
        <v>0.52500000000000002</v>
      </c>
      <c r="AT14" s="16">
        <v>0.30769230769230799</v>
      </c>
      <c r="AU14" s="16"/>
      <c r="AV14" s="16">
        <v>0.33333333333333298</v>
      </c>
      <c r="AW14" s="16">
        <v>0.5</v>
      </c>
      <c r="AX14" s="16">
        <v>0.337662337662338</v>
      </c>
      <c r="AY14" s="16">
        <v>0.6</v>
      </c>
      <c r="AZ14" s="16">
        <v>0.25</v>
      </c>
      <c r="BA14" s="16">
        <v>0.29787234042553201</v>
      </c>
      <c r="BB14" s="16">
        <v>0.48684210526315802</v>
      </c>
      <c r="BC14" s="16">
        <v>0.52631578947368396</v>
      </c>
      <c r="BD14" s="16">
        <v>0.46153846153846201</v>
      </c>
      <c r="BE14" s="16">
        <v>0.45962732919254701</v>
      </c>
      <c r="BF14" s="16">
        <v>0.36144578313253001</v>
      </c>
      <c r="BG14" s="16">
        <v>0.63636363636363602</v>
      </c>
      <c r="BH14" s="16">
        <v>0.42028985507246402</v>
      </c>
      <c r="BI14" s="16">
        <v>0.33333333333333298</v>
      </c>
      <c r="BJ14" s="16">
        <v>0.38461538461538503</v>
      </c>
      <c r="BK14" s="16">
        <v>0.44444444444444398</v>
      </c>
      <c r="BL14" s="16">
        <v>0.28125</v>
      </c>
      <c r="BM14" s="16">
        <v>0.15</v>
      </c>
      <c r="BN14" s="16">
        <v>0.13636363636363599</v>
      </c>
      <c r="BO14" s="16"/>
      <c r="BP14" s="16">
        <v>0.43018867924528298</v>
      </c>
      <c r="BQ14" s="16"/>
      <c r="BR14" s="16">
        <v>0.41034482758620699</v>
      </c>
      <c r="BS14" s="16"/>
      <c r="BT14" s="16">
        <v>0.41258741258741299</v>
      </c>
    </row>
    <row r="15" spans="2:72" ht="32" x14ac:dyDescent="0.2">
      <c r="B15" s="17" t="s">
        <v>118</v>
      </c>
      <c r="C15" s="16">
        <v>0.38826815642458101</v>
      </c>
      <c r="D15" s="16">
        <v>0.34496124031007802</v>
      </c>
      <c r="E15" s="16">
        <v>0.41666666666666702</v>
      </c>
      <c r="F15" s="16">
        <v>0.34482758620689702</v>
      </c>
      <c r="G15" s="16">
        <v>0.32</v>
      </c>
      <c r="H15" s="16">
        <v>0.34285714285714303</v>
      </c>
      <c r="I15" s="16">
        <v>0.42307692307692302</v>
      </c>
      <c r="J15" s="16">
        <v>0.422222222222222</v>
      </c>
      <c r="K15" s="16">
        <v>0.40909090909090901</v>
      </c>
      <c r="L15" s="16">
        <v>0.439393939393939</v>
      </c>
      <c r="M15" s="16">
        <v>0.51724137931034497</v>
      </c>
      <c r="N15" s="16">
        <v>0.5</v>
      </c>
      <c r="O15" s="16">
        <v>0.5</v>
      </c>
      <c r="P15" s="16"/>
      <c r="Q15" s="16">
        <v>0.18918918918918901</v>
      </c>
      <c r="R15" s="16">
        <v>0.28571428571428598</v>
      </c>
      <c r="S15" s="16">
        <v>0.371428571428571</v>
      </c>
      <c r="T15" s="16">
        <v>0.45454545454545497</v>
      </c>
      <c r="U15" s="16">
        <v>0.36363636363636398</v>
      </c>
      <c r="V15" s="16">
        <v>0.32467532467532501</v>
      </c>
      <c r="W15" s="16">
        <v>0.41249999999999998</v>
      </c>
      <c r="X15" s="16">
        <v>0.34666666666666701</v>
      </c>
      <c r="Y15" s="16">
        <v>0.44067796610169502</v>
      </c>
      <c r="Z15" s="16"/>
      <c r="AA15" s="16">
        <v>0.35362318840579698</v>
      </c>
      <c r="AB15" s="16">
        <v>0.42162162162162198</v>
      </c>
      <c r="AC15" s="16"/>
      <c r="AD15" s="16">
        <v>0.19230769230769201</v>
      </c>
      <c r="AE15" s="16">
        <v>0.4</v>
      </c>
      <c r="AF15" s="16">
        <v>0.41176470588235298</v>
      </c>
      <c r="AG15" s="16">
        <v>0.36842105263157898</v>
      </c>
      <c r="AH15" s="16">
        <v>0.26785714285714302</v>
      </c>
      <c r="AI15" s="16">
        <v>0.32857142857142901</v>
      </c>
      <c r="AJ15" s="16">
        <v>0.38297872340425498</v>
      </c>
      <c r="AK15" s="16">
        <v>0.42105263157894701</v>
      </c>
      <c r="AL15" s="16">
        <v>0.48148148148148101</v>
      </c>
      <c r="AM15" s="16">
        <v>0.51968503937007904</v>
      </c>
      <c r="AN15" s="16"/>
      <c r="AO15" s="16">
        <v>0.30232558139534899</v>
      </c>
      <c r="AP15" s="16">
        <v>0.42857142857142899</v>
      </c>
      <c r="AQ15" s="16">
        <v>0.36690647482014399</v>
      </c>
      <c r="AR15" s="16">
        <v>0.53521126760563398</v>
      </c>
      <c r="AS15" s="16">
        <v>0.55000000000000004</v>
      </c>
      <c r="AT15" s="16">
        <v>0.38461538461538503</v>
      </c>
      <c r="AU15" s="16"/>
      <c r="AV15" s="16">
        <v>0.33333333333333298</v>
      </c>
      <c r="AW15" s="16">
        <v>0</v>
      </c>
      <c r="AX15" s="16">
        <v>0.46753246753246802</v>
      </c>
      <c r="AY15" s="16">
        <v>0.3</v>
      </c>
      <c r="AZ15" s="16">
        <v>0.25</v>
      </c>
      <c r="BA15" s="16">
        <v>0.44680851063829802</v>
      </c>
      <c r="BB15" s="16">
        <v>0.394736842105263</v>
      </c>
      <c r="BC15" s="16">
        <v>0.42105263157894701</v>
      </c>
      <c r="BD15" s="16">
        <v>0.46153846153846201</v>
      </c>
      <c r="BE15" s="16">
        <v>0.42236024844720499</v>
      </c>
      <c r="BF15" s="16">
        <v>0.373493975903614</v>
      </c>
      <c r="BG15" s="16">
        <v>0.45454545454545497</v>
      </c>
      <c r="BH15" s="16">
        <v>0.34782608695652201</v>
      </c>
      <c r="BI15" s="16">
        <v>0.33333333333333298</v>
      </c>
      <c r="BJ15" s="16">
        <v>0.53846153846153799</v>
      </c>
      <c r="BK15" s="16">
        <v>0.27777777777777801</v>
      </c>
      <c r="BL15" s="16">
        <v>0.3125</v>
      </c>
      <c r="BM15" s="16">
        <v>0.3</v>
      </c>
      <c r="BN15" s="16">
        <v>0.22727272727272699</v>
      </c>
      <c r="BO15" s="16"/>
      <c r="BP15" s="16">
        <v>0.422641509433962</v>
      </c>
      <c r="BQ15" s="16"/>
      <c r="BR15" s="16">
        <v>0.40517241379310298</v>
      </c>
      <c r="BS15" s="16"/>
      <c r="BT15" s="16">
        <v>0.41025641025641002</v>
      </c>
    </row>
    <row r="16" spans="2:72" ht="32" x14ac:dyDescent="0.2">
      <c r="B16" s="17" t="s">
        <v>119</v>
      </c>
      <c r="C16" s="16">
        <v>0.38547486033519601</v>
      </c>
      <c r="D16" s="16">
        <v>0.418604651162791</v>
      </c>
      <c r="E16" s="16">
        <v>0.375</v>
      </c>
      <c r="F16" s="16">
        <v>0.37931034482758602</v>
      </c>
      <c r="G16" s="16">
        <v>0.38</v>
      </c>
      <c r="H16" s="16">
        <v>0.34285714285714303</v>
      </c>
      <c r="I16" s="16">
        <v>0.38461538461538503</v>
      </c>
      <c r="J16" s="16">
        <v>0.37777777777777799</v>
      </c>
      <c r="K16" s="16">
        <v>0.54545454545454497</v>
      </c>
      <c r="L16" s="16">
        <v>0.28787878787878801</v>
      </c>
      <c r="M16" s="16">
        <v>0.31034482758620702</v>
      </c>
      <c r="N16" s="16">
        <v>0.33333333333333298</v>
      </c>
      <c r="O16" s="16">
        <v>0.5</v>
      </c>
      <c r="P16" s="16"/>
      <c r="Q16" s="16">
        <v>0.108108108108108</v>
      </c>
      <c r="R16" s="16">
        <v>0.17857142857142899</v>
      </c>
      <c r="S16" s="16">
        <v>0.22857142857142901</v>
      </c>
      <c r="T16" s="16">
        <v>0.29545454545454503</v>
      </c>
      <c r="U16" s="16">
        <v>0.29545454545454503</v>
      </c>
      <c r="V16" s="16">
        <v>0.42857142857142899</v>
      </c>
      <c r="W16" s="16">
        <v>0.32500000000000001</v>
      </c>
      <c r="X16" s="16">
        <v>0.49333333333333301</v>
      </c>
      <c r="Y16" s="16">
        <v>0.46440677966101701</v>
      </c>
      <c r="Z16" s="16"/>
      <c r="AA16" s="16">
        <v>0.29565217391304299</v>
      </c>
      <c r="AB16" s="16">
        <v>0.47027027027027002</v>
      </c>
      <c r="AC16" s="16"/>
      <c r="AD16" s="16">
        <v>0.16666666666666699</v>
      </c>
      <c r="AE16" s="16">
        <v>0.28571428571428598</v>
      </c>
      <c r="AF16" s="16">
        <v>0.23529411764705899</v>
      </c>
      <c r="AG16" s="16">
        <v>0.33333333333333298</v>
      </c>
      <c r="AH16" s="16">
        <v>0.28571428571428598</v>
      </c>
      <c r="AI16" s="16">
        <v>0.41428571428571398</v>
      </c>
      <c r="AJ16" s="16">
        <v>0.44680851063829802</v>
      </c>
      <c r="AK16" s="16">
        <v>0.44736842105263203</v>
      </c>
      <c r="AL16" s="16">
        <v>0.54320987654320996</v>
      </c>
      <c r="AM16" s="16">
        <v>0.464566929133858</v>
      </c>
      <c r="AN16" s="16"/>
      <c r="AO16" s="16">
        <v>0.28294573643410897</v>
      </c>
      <c r="AP16" s="16">
        <v>0.50264550264550301</v>
      </c>
      <c r="AQ16" s="16">
        <v>0.388489208633094</v>
      </c>
      <c r="AR16" s="16">
        <v>0.45070422535211302</v>
      </c>
      <c r="AS16" s="16">
        <v>0.375</v>
      </c>
      <c r="AT16" s="16">
        <v>0.15384615384615399</v>
      </c>
      <c r="AU16" s="16"/>
      <c r="AV16" s="16">
        <v>0.16666666666666699</v>
      </c>
      <c r="AW16" s="16">
        <v>0.5</v>
      </c>
      <c r="AX16" s="16">
        <v>0.36363636363636398</v>
      </c>
      <c r="AY16" s="16">
        <v>0.3</v>
      </c>
      <c r="AZ16" s="16">
        <v>0.25</v>
      </c>
      <c r="BA16" s="16">
        <v>0.25531914893617003</v>
      </c>
      <c r="BB16" s="16">
        <v>0.34210526315789502</v>
      </c>
      <c r="BC16" s="16">
        <v>0.31578947368421101</v>
      </c>
      <c r="BD16" s="16">
        <v>0.230769230769231</v>
      </c>
      <c r="BE16" s="16">
        <v>0.54037267080745299</v>
      </c>
      <c r="BF16" s="16">
        <v>0.38554216867469898</v>
      </c>
      <c r="BG16" s="16">
        <v>0.54545454545454497</v>
      </c>
      <c r="BH16" s="16">
        <v>0.42028985507246402</v>
      </c>
      <c r="BI16" s="16">
        <v>0.266666666666667</v>
      </c>
      <c r="BJ16" s="16">
        <v>0.46153846153846201</v>
      </c>
      <c r="BK16" s="16">
        <v>0.25</v>
      </c>
      <c r="BL16" s="16">
        <v>0.3125</v>
      </c>
      <c r="BM16" s="16">
        <v>0.2</v>
      </c>
      <c r="BN16" s="16">
        <v>0.36363636363636398</v>
      </c>
      <c r="BO16" s="16"/>
      <c r="BP16" s="16">
        <v>0.43773584905660401</v>
      </c>
      <c r="BQ16" s="16"/>
      <c r="BR16" s="16">
        <v>0.39655172413793099</v>
      </c>
      <c r="BS16" s="16"/>
      <c r="BT16" s="16">
        <v>0.44055944055944102</v>
      </c>
    </row>
    <row r="17" spans="2:72" ht="32" x14ac:dyDescent="0.2">
      <c r="B17" s="17" t="s">
        <v>120</v>
      </c>
      <c r="C17" s="16">
        <v>0.32821229050279299</v>
      </c>
      <c r="D17" s="16">
        <v>0.337209302325581</v>
      </c>
      <c r="E17" s="16">
        <v>0.23611111111111099</v>
      </c>
      <c r="F17" s="16">
        <v>0.44827586206896602</v>
      </c>
      <c r="G17" s="16">
        <v>0.26</v>
      </c>
      <c r="H17" s="16">
        <v>0.48571428571428599</v>
      </c>
      <c r="I17" s="16">
        <v>0.34615384615384598</v>
      </c>
      <c r="J17" s="16">
        <v>0.266666666666667</v>
      </c>
      <c r="K17" s="16">
        <v>0.27272727272727298</v>
      </c>
      <c r="L17" s="16">
        <v>0.30303030303030298</v>
      </c>
      <c r="M17" s="16">
        <v>0.48275862068965503</v>
      </c>
      <c r="N17" s="16">
        <v>0.29166666666666702</v>
      </c>
      <c r="O17" s="16">
        <v>0.25</v>
      </c>
      <c r="P17" s="16"/>
      <c r="Q17" s="16">
        <v>0.135135135135135</v>
      </c>
      <c r="R17" s="16">
        <v>7.1428571428571397E-2</v>
      </c>
      <c r="S17" s="16">
        <v>0.22857142857142901</v>
      </c>
      <c r="T17" s="16">
        <v>0.40909090909090901</v>
      </c>
      <c r="U17" s="16">
        <v>0.27272727272727298</v>
      </c>
      <c r="V17" s="16">
        <v>0.31168831168831201</v>
      </c>
      <c r="W17" s="16">
        <v>0.35</v>
      </c>
      <c r="X17" s="16">
        <v>0.38666666666666699</v>
      </c>
      <c r="Y17" s="16">
        <v>0.36949152542372898</v>
      </c>
      <c r="Z17" s="16"/>
      <c r="AA17" s="16">
        <v>0.28115942028985502</v>
      </c>
      <c r="AB17" s="16">
        <v>0.37297297297297299</v>
      </c>
      <c r="AC17" s="16"/>
      <c r="AD17" s="16">
        <v>0.15384615384615399</v>
      </c>
      <c r="AE17" s="16">
        <v>0.314285714285714</v>
      </c>
      <c r="AF17" s="16">
        <v>0.26470588235294101</v>
      </c>
      <c r="AG17" s="16">
        <v>0.26315789473684198</v>
      </c>
      <c r="AH17" s="16">
        <v>0.33928571428571402</v>
      </c>
      <c r="AI17" s="16">
        <v>0.32857142857142901</v>
      </c>
      <c r="AJ17" s="16">
        <v>0.40425531914893598</v>
      </c>
      <c r="AK17" s="16">
        <v>0.23684210526315799</v>
      </c>
      <c r="AL17" s="16">
        <v>0.44444444444444398</v>
      </c>
      <c r="AM17" s="16">
        <v>0.40157480314960597</v>
      </c>
      <c r="AN17" s="16"/>
      <c r="AO17" s="16">
        <v>0.27131782945736399</v>
      </c>
      <c r="AP17" s="16">
        <v>0.35449735449735398</v>
      </c>
      <c r="AQ17" s="16">
        <v>0.35971223021582699</v>
      </c>
      <c r="AR17" s="16">
        <v>0.338028169014085</v>
      </c>
      <c r="AS17" s="16">
        <v>0.45</v>
      </c>
      <c r="AT17" s="16">
        <v>0.30769230769230799</v>
      </c>
      <c r="AU17" s="16"/>
      <c r="AV17" s="16">
        <v>0.33333333333333298</v>
      </c>
      <c r="AW17" s="16">
        <v>1</v>
      </c>
      <c r="AX17" s="16">
        <v>0.40259740259740301</v>
      </c>
      <c r="AY17" s="16">
        <v>0.6</v>
      </c>
      <c r="AZ17" s="16">
        <v>0.5</v>
      </c>
      <c r="BA17" s="16">
        <v>0.25531914893617003</v>
      </c>
      <c r="BB17" s="16">
        <v>0.34210526315789502</v>
      </c>
      <c r="BC17" s="16">
        <v>0.21052631578947401</v>
      </c>
      <c r="BD17" s="16">
        <v>0.38461538461538503</v>
      </c>
      <c r="BE17" s="16">
        <v>0.38509316770186303</v>
      </c>
      <c r="BF17" s="16">
        <v>0.313253012048193</v>
      </c>
      <c r="BG17" s="16">
        <v>0.27272727272727298</v>
      </c>
      <c r="BH17" s="16">
        <v>0.36231884057970998</v>
      </c>
      <c r="BI17" s="16">
        <v>0.133333333333333</v>
      </c>
      <c r="BJ17" s="16">
        <v>0.230769230769231</v>
      </c>
      <c r="BK17" s="16">
        <v>0.30555555555555602</v>
      </c>
      <c r="BL17" s="16">
        <v>0.125</v>
      </c>
      <c r="BM17" s="16">
        <v>0.25</v>
      </c>
      <c r="BN17" s="16">
        <v>0.18181818181818199</v>
      </c>
      <c r="BO17" s="16"/>
      <c r="BP17" s="16">
        <v>0.38490566037735902</v>
      </c>
      <c r="BQ17" s="16"/>
      <c r="BR17" s="16">
        <v>0.33965517241379301</v>
      </c>
      <c r="BS17" s="16"/>
      <c r="BT17" s="16">
        <v>0.38461538461538503</v>
      </c>
    </row>
    <row r="18" spans="2:72" ht="32" x14ac:dyDescent="0.2">
      <c r="B18" s="17" t="s">
        <v>121</v>
      </c>
      <c r="C18" s="16">
        <v>0.231843575418994</v>
      </c>
      <c r="D18" s="16">
        <v>0.25581395348837199</v>
      </c>
      <c r="E18" s="16">
        <v>0.22222222222222199</v>
      </c>
      <c r="F18" s="16">
        <v>0.31034482758620702</v>
      </c>
      <c r="G18" s="16">
        <v>0.18</v>
      </c>
      <c r="H18" s="16">
        <v>0.17142857142857101</v>
      </c>
      <c r="I18" s="16">
        <v>0.19230769230769201</v>
      </c>
      <c r="J18" s="16">
        <v>0.24444444444444399</v>
      </c>
      <c r="K18" s="16">
        <v>0.22727272727272699</v>
      </c>
      <c r="L18" s="16">
        <v>0.18181818181818199</v>
      </c>
      <c r="M18" s="16">
        <v>0.37931034482758602</v>
      </c>
      <c r="N18" s="16">
        <v>0.16666666666666699</v>
      </c>
      <c r="O18" s="16">
        <v>0.25</v>
      </c>
      <c r="P18" s="16"/>
      <c r="Q18" s="16">
        <v>2.7027027027027001E-2</v>
      </c>
      <c r="R18" s="16">
        <v>7.1428571428571397E-2</v>
      </c>
      <c r="S18" s="16">
        <v>5.7142857142857099E-2</v>
      </c>
      <c r="T18" s="16">
        <v>0.18181818181818199</v>
      </c>
      <c r="U18" s="16">
        <v>0.22727272727272699</v>
      </c>
      <c r="V18" s="16">
        <v>0.12987012987013</v>
      </c>
      <c r="W18" s="16">
        <v>0.26250000000000001</v>
      </c>
      <c r="X18" s="16">
        <v>0.25333333333333302</v>
      </c>
      <c r="Y18" s="16">
        <v>0.31525423728813601</v>
      </c>
      <c r="Z18" s="16"/>
      <c r="AA18" s="16">
        <v>0.15652173913043499</v>
      </c>
      <c r="AB18" s="16">
        <v>0.302702702702703</v>
      </c>
      <c r="AC18" s="16"/>
      <c r="AD18" s="16">
        <v>7.69230769230769E-2</v>
      </c>
      <c r="AE18" s="16">
        <v>0.17142857142857101</v>
      </c>
      <c r="AF18" s="16">
        <v>5.8823529411764698E-2</v>
      </c>
      <c r="AG18" s="16">
        <v>8.7719298245614002E-2</v>
      </c>
      <c r="AH18" s="16">
        <v>0.19642857142857101</v>
      </c>
      <c r="AI18" s="16">
        <v>0.28571428571428598</v>
      </c>
      <c r="AJ18" s="16">
        <v>0.27659574468085102</v>
      </c>
      <c r="AK18" s="16">
        <v>0.21052631578947401</v>
      </c>
      <c r="AL18" s="16">
        <v>0.33333333333333298</v>
      </c>
      <c r="AM18" s="16">
        <v>0.35433070866141703</v>
      </c>
      <c r="AN18" s="16"/>
      <c r="AO18" s="16">
        <v>0.162790697674419</v>
      </c>
      <c r="AP18" s="16">
        <v>0.206349206349206</v>
      </c>
      <c r="AQ18" s="16">
        <v>0.28057553956834502</v>
      </c>
      <c r="AR18" s="16">
        <v>0.39436619718309901</v>
      </c>
      <c r="AS18" s="16">
        <v>0.3</v>
      </c>
      <c r="AT18" s="16">
        <v>0.38461538461538503</v>
      </c>
      <c r="AU18" s="16"/>
      <c r="AV18" s="16">
        <v>0</v>
      </c>
      <c r="AW18" s="16">
        <v>0</v>
      </c>
      <c r="AX18" s="16">
        <v>0.246753246753247</v>
      </c>
      <c r="AY18" s="16">
        <v>0.3</v>
      </c>
      <c r="AZ18" s="16">
        <v>0.25</v>
      </c>
      <c r="BA18" s="16">
        <v>0.19148936170212799</v>
      </c>
      <c r="BB18" s="16">
        <v>0.22368421052631601</v>
      </c>
      <c r="BC18" s="16">
        <v>0.26315789473684198</v>
      </c>
      <c r="BD18" s="16">
        <v>0.15384615384615399</v>
      </c>
      <c r="BE18" s="16">
        <v>0.27950310559006197</v>
      </c>
      <c r="BF18" s="16">
        <v>0.32530120481927699</v>
      </c>
      <c r="BG18" s="16">
        <v>0.36363636363636398</v>
      </c>
      <c r="BH18" s="16">
        <v>0.188405797101449</v>
      </c>
      <c r="BI18" s="16">
        <v>0.33333333333333298</v>
      </c>
      <c r="BJ18" s="16">
        <v>0.38461538461538503</v>
      </c>
      <c r="BK18" s="16">
        <v>0.11111111111111099</v>
      </c>
      <c r="BL18" s="16">
        <v>0.125</v>
      </c>
      <c r="BM18" s="16">
        <v>0</v>
      </c>
      <c r="BN18" s="16">
        <v>0.13636363636363599</v>
      </c>
      <c r="BO18" s="16"/>
      <c r="BP18" s="16">
        <v>0.252830188679245</v>
      </c>
      <c r="BQ18" s="16"/>
      <c r="BR18" s="16">
        <v>0.24827586206896601</v>
      </c>
      <c r="BS18" s="16"/>
      <c r="BT18" s="16">
        <v>0.27738927738927699</v>
      </c>
    </row>
    <row r="19" spans="2:72" ht="16" x14ac:dyDescent="0.2">
      <c r="B19" s="17" t="s">
        <v>122</v>
      </c>
      <c r="C19" s="16">
        <v>1.3966480446927401E-3</v>
      </c>
      <c r="D19" s="16">
        <v>3.8759689922480598E-3</v>
      </c>
      <c r="E19" s="16">
        <v>0</v>
      </c>
      <c r="F19" s="16">
        <v>0</v>
      </c>
      <c r="G19" s="16">
        <v>0</v>
      </c>
      <c r="H19" s="16">
        <v>0</v>
      </c>
      <c r="I19" s="16">
        <v>0</v>
      </c>
      <c r="J19" s="16">
        <v>0</v>
      </c>
      <c r="K19" s="16">
        <v>0</v>
      </c>
      <c r="L19" s="16">
        <v>0</v>
      </c>
      <c r="M19" s="16">
        <v>0</v>
      </c>
      <c r="N19" s="16">
        <v>0</v>
      </c>
      <c r="O19" s="16">
        <v>0</v>
      </c>
      <c r="P19" s="16"/>
      <c r="Q19" s="16">
        <v>0</v>
      </c>
      <c r="R19" s="16">
        <v>0</v>
      </c>
      <c r="S19" s="16">
        <v>2.8571428571428598E-2</v>
      </c>
      <c r="T19" s="16">
        <v>0</v>
      </c>
      <c r="U19" s="16">
        <v>0</v>
      </c>
      <c r="V19" s="16">
        <v>0</v>
      </c>
      <c r="W19" s="16">
        <v>0</v>
      </c>
      <c r="X19" s="16">
        <v>0</v>
      </c>
      <c r="Y19" s="16">
        <v>0</v>
      </c>
      <c r="Z19" s="16"/>
      <c r="AA19" s="16">
        <v>2.8985507246376799E-3</v>
      </c>
      <c r="AB19" s="16">
        <v>0</v>
      </c>
      <c r="AC19" s="16"/>
      <c r="AD19" s="16">
        <v>0</v>
      </c>
      <c r="AE19" s="16">
        <v>0</v>
      </c>
      <c r="AF19" s="16">
        <v>2.9411764705882401E-2</v>
      </c>
      <c r="AG19" s="16">
        <v>0</v>
      </c>
      <c r="AH19" s="16">
        <v>0</v>
      </c>
      <c r="AI19" s="16">
        <v>0</v>
      </c>
      <c r="AJ19" s="16">
        <v>0</v>
      </c>
      <c r="AK19" s="16">
        <v>0</v>
      </c>
      <c r="AL19" s="16">
        <v>0</v>
      </c>
      <c r="AM19" s="16">
        <v>0</v>
      </c>
      <c r="AN19" s="16"/>
      <c r="AO19" s="16">
        <v>0</v>
      </c>
      <c r="AP19" s="16">
        <v>0</v>
      </c>
      <c r="AQ19" s="16">
        <v>7.1942446043165497E-3</v>
      </c>
      <c r="AR19" s="16">
        <v>0</v>
      </c>
      <c r="AS19" s="16">
        <v>0</v>
      </c>
      <c r="AT19" s="16">
        <v>0</v>
      </c>
      <c r="AU19" s="16"/>
      <c r="AV19" s="16">
        <v>0</v>
      </c>
      <c r="AW19" s="16">
        <v>0</v>
      </c>
      <c r="AX19" s="16">
        <v>0</v>
      </c>
      <c r="AY19" s="16">
        <v>0</v>
      </c>
      <c r="AZ19" s="16">
        <v>0</v>
      </c>
      <c r="BA19" s="16">
        <v>0</v>
      </c>
      <c r="BB19" s="16">
        <v>0</v>
      </c>
      <c r="BC19" s="16">
        <v>0</v>
      </c>
      <c r="BD19" s="16">
        <v>0</v>
      </c>
      <c r="BE19" s="16">
        <v>0</v>
      </c>
      <c r="BF19" s="16">
        <v>0</v>
      </c>
      <c r="BG19" s="16">
        <v>0</v>
      </c>
      <c r="BH19" s="16">
        <v>0</v>
      </c>
      <c r="BI19" s="16">
        <v>0</v>
      </c>
      <c r="BJ19" s="16">
        <v>0</v>
      </c>
      <c r="BK19" s="16">
        <v>0</v>
      </c>
      <c r="BL19" s="16">
        <v>0</v>
      </c>
      <c r="BM19" s="16">
        <v>0</v>
      </c>
      <c r="BN19" s="16">
        <v>4.5454545454545497E-2</v>
      </c>
      <c r="BO19" s="16"/>
      <c r="BP19" s="16">
        <v>0</v>
      </c>
      <c r="BQ19" s="16"/>
      <c r="BR19" s="16">
        <v>1.7241379310344799E-3</v>
      </c>
      <c r="BS19" s="16"/>
      <c r="BT19" s="16">
        <v>0</v>
      </c>
    </row>
    <row r="20" spans="2:72" ht="16" x14ac:dyDescent="0.2">
      <c r="B20" s="17" t="s">
        <v>123</v>
      </c>
      <c r="C20" s="18">
        <v>1.3966480446927401E-3</v>
      </c>
      <c r="D20" s="18">
        <v>3.8759689922480598E-3</v>
      </c>
      <c r="E20" s="18">
        <v>0</v>
      </c>
      <c r="F20" s="18">
        <v>0</v>
      </c>
      <c r="G20" s="18">
        <v>0</v>
      </c>
      <c r="H20" s="18">
        <v>0</v>
      </c>
      <c r="I20" s="18">
        <v>0</v>
      </c>
      <c r="J20" s="18">
        <v>0</v>
      </c>
      <c r="K20" s="18">
        <v>0</v>
      </c>
      <c r="L20" s="18">
        <v>0</v>
      </c>
      <c r="M20" s="18">
        <v>0</v>
      </c>
      <c r="N20" s="18">
        <v>0</v>
      </c>
      <c r="O20" s="18">
        <v>0</v>
      </c>
      <c r="P20" s="18"/>
      <c r="Q20" s="18">
        <v>0</v>
      </c>
      <c r="R20" s="18">
        <v>0</v>
      </c>
      <c r="S20" s="18">
        <v>2.8571428571428598E-2</v>
      </c>
      <c r="T20" s="18">
        <v>0</v>
      </c>
      <c r="U20" s="18">
        <v>0</v>
      </c>
      <c r="V20" s="18">
        <v>0</v>
      </c>
      <c r="W20" s="18">
        <v>0</v>
      </c>
      <c r="X20" s="18">
        <v>0</v>
      </c>
      <c r="Y20" s="18">
        <v>0</v>
      </c>
      <c r="Z20" s="18"/>
      <c r="AA20" s="18">
        <v>2.8985507246376799E-3</v>
      </c>
      <c r="AB20" s="18">
        <v>0</v>
      </c>
      <c r="AC20" s="18"/>
      <c r="AD20" s="18">
        <v>0</v>
      </c>
      <c r="AE20" s="18">
        <v>0</v>
      </c>
      <c r="AF20" s="18">
        <v>2.9411764705882401E-2</v>
      </c>
      <c r="AG20" s="18">
        <v>0</v>
      </c>
      <c r="AH20" s="18">
        <v>0</v>
      </c>
      <c r="AI20" s="18">
        <v>0</v>
      </c>
      <c r="AJ20" s="18">
        <v>0</v>
      </c>
      <c r="AK20" s="18">
        <v>0</v>
      </c>
      <c r="AL20" s="18">
        <v>0</v>
      </c>
      <c r="AM20" s="18">
        <v>0</v>
      </c>
      <c r="AN20" s="18"/>
      <c r="AO20" s="18">
        <v>0</v>
      </c>
      <c r="AP20" s="18">
        <v>0</v>
      </c>
      <c r="AQ20" s="18">
        <v>7.1942446043165497E-3</v>
      </c>
      <c r="AR20" s="18">
        <v>0</v>
      </c>
      <c r="AS20" s="18">
        <v>0</v>
      </c>
      <c r="AT20" s="18">
        <v>0</v>
      </c>
      <c r="AU20" s="18"/>
      <c r="AV20" s="18">
        <v>0</v>
      </c>
      <c r="AW20" s="18">
        <v>0</v>
      </c>
      <c r="AX20" s="18">
        <v>0</v>
      </c>
      <c r="AY20" s="18">
        <v>0</v>
      </c>
      <c r="AZ20" s="18">
        <v>0</v>
      </c>
      <c r="BA20" s="18">
        <v>2.1276595744680899E-2</v>
      </c>
      <c r="BB20" s="18">
        <v>0</v>
      </c>
      <c r="BC20" s="18">
        <v>0</v>
      </c>
      <c r="BD20" s="18">
        <v>0</v>
      </c>
      <c r="BE20" s="18">
        <v>0</v>
      </c>
      <c r="BF20" s="18">
        <v>0</v>
      </c>
      <c r="BG20" s="18">
        <v>0</v>
      </c>
      <c r="BH20" s="18">
        <v>0</v>
      </c>
      <c r="BI20" s="18">
        <v>0</v>
      </c>
      <c r="BJ20" s="18">
        <v>0</v>
      </c>
      <c r="BK20" s="18">
        <v>0</v>
      </c>
      <c r="BL20" s="18">
        <v>0</v>
      </c>
      <c r="BM20" s="18">
        <v>0</v>
      </c>
      <c r="BN20" s="18">
        <v>0</v>
      </c>
      <c r="BO20" s="18"/>
      <c r="BP20" s="18">
        <v>1.88679245283019E-3</v>
      </c>
      <c r="BQ20" s="18"/>
      <c r="BR20" s="18">
        <v>1.7241379310344799E-3</v>
      </c>
      <c r="BS20" s="18"/>
      <c r="BT20" s="18">
        <v>0</v>
      </c>
    </row>
    <row r="21" spans="2:72" x14ac:dyDescent="0.2">
      <c r="B21" s="15" t="s">
        <v>125</v>
      </c>
    </row>
    <row r="22" spans="2:72" x14ac:dyDescent="0.2">
      <c r="B22" t="s">
        <v>93</v>
      </c>
    </row>
    <row r="23" spans="2:72" x14ac:dyDescent="0.2">
      <c r="B23" t="s">
        <v>94</v>
      </c>
    </row>
    <row r="25" spans="2:72" x14ac:dyDescent="0.2">
      <c r="B25"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129</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763</v>
      </c>
      <c r="D7" s="10">
        <v>288</v>
      </c>
      <c r="E7" s="10">
        <v>77</v>
      </c>
      <c r="F7" s="10">
        <v>33</v>
      </c>
      <c r="G7" s="10">
        <v>47</v>
      </c>
      <c r="H7" s="10">
        <v>45</v>
      </c>
      <c r="I7" s="10">
        <v>72</v>
      </c>
      <c r="J7" s="10">
        <v>38</v>
      </c>
      <c r="K7" s="10">
        <v>26</v>
      </c>
      <c r="L7" s="10">
        <v>70</v>
      </c>
      <c r="M7" s="10">
        <v>30</v>
      </c>
      <c r="N7" s="10">
        <v>26</v>
      </c>
      <c r="O7" s="10">
        <v>11</v>
      </c>
      <c r="P7" s="10"/>
      <c r="Q7" s="10">
        <v>31</v>
      </c>
      <c r="R7" s="10">
        <v>36</v>
      </c>
      <c r="S7" s="10">
        <v>45</v>
      </c>
      <c r="T7" s="10">
        <v>57</v>
      </c>
      <c r="U7" s="10">
        <v>45</v>
      </c>
      <c r="V7" s="10">
        <v>74</v>
      </c>
      <c r="W7" s="10">
        <v>89</v>
      </c>
      <c r="X7" s="10">
        <v>73</v>
      </c>
      <c r="Y7" s="10">
        <v>313</v>
      </c>
      <c r="Z7" s="10"/>
      <c r="AA7" s="10">
        <v>377</v>
      </c>
      <c r="AB7" s="10">
        <v>386</v>
      </c>
      <c r="AC7" s="10"/>
      <c r="AD7" s="10">
        <v>73</v>
      </c>
      <c r="AE7" s="10">
        <v>40</v>
      </c>
      <c r="AF7" s="10">
        <v>44</v>
      </c>
      <c r="AG7" s="10">
        <v>75</v>
      </c>
      <c r="AH7" s="10">
        <v>56</v>
      </c>
      <c r="AI7" s="10">
        <v>66</v>
      </c>
      <c r="AJ7" s="10">
        <v>104</v>
      </c>
      <c r="AK7" s="10">
        <v>77</v>
      </c>
      <c r="AL7" s="10">
        <v>84</v>
      </c>
      <c r="AM7" s="10">
        <v>138</v>
      </c>
      <c r="AN7" s="10"/>
      <c r="AO7" s="10">
        <v>277</v>
      </c>
      <c r="AP7" s="10">
        <v>193</v>
      </c>
      <c r="AQ7" s="10">
        <v>145</v>
      </c>
      <c r="AR7" s="10">
        <v>76</v>
      </c>
      <c r="AS7" s="10">
        <v>52</v>
      </c>
      <c r="AT7" s="10">
        <v>15</v>
      </c>
      <c r="AU7" s="10"/>
      <c r="AV7" s="10">
        <v>11</v>
      </c>
      <c r="AW7" s="10">
        <v>2</v>
      </c>
      <c r="AX7" s="10">
        <v>96</v>
      </c>
      <c r="AY7" s="10">
        <v>6</v>
      </c>
      <c r="AZ7" s="10">
        <v>5</v>
      </c>
      <c r="BA7" s="10">
        <v>44</v>
      </c>
      <c r="BB7" s="10">
        <v>81</v>
      </c>
      <c r="BC7" s="10">
        <v>22</v>
      </c>
      <c r="BD7" s="10">
        <v>12</v>
      </c>
      <c r="BE7" s="10">
        <v>180</v>
      </c>
      <c r="BF7" s="10">
        <v>87</v>
      </c>
      <c r="BG7" s="10">
        <v>12</v>
      </c>
      <c r="BH7" s="10">
        <v>72</v>
      </c>
      <c r="BI7" s="10">
        <v>14</v>
      </c>
      <c r="BJ7" s="10">
        <v>10</v>
      </c>
      <c r="BK7" s="10">
        <v>26</v>
      </c>
      <c r="BL7" s="10">
        <v>33</v>
      </c>
      <c r="BM7" s="10">
        <v>24</v>
      </c>
      <c r="BN7" s="10">
        <v>26</v>
      </c>
      <c r="BO7" s="10"/>
      <c r="BP7" s="10">
        <v>763</v>
      </c>
      <c r="BQ7" s="10"/>
      <c r="BR7" s="10">
        <v>450</v>
      </c>
      <c r="BS7" s="10"/>
      <c r="BT7" s="10">
        <v>356</v>
      </c>
    </row>
    <row r="8" spans="2:72" ht="16" x14ac:dyDescent="0.2">
      <c r="B8" s="17" t="s">
        <v>126</v>
      </c>
      <c r="C8" s="16">
        <v>0.115334207077326</v>
      </c>
      <c r="D8" s="16">
        <v>0.104166666666667</v>
      </c>
      <c r="E8" s="16">
        <v>0.103896103896104</v>
      </c>
      <c r="F8" s="16">
        <v>0.12121212121212099</v>
      </c>
      <c r="G8" s="16">
        <v>0.12765957446808501</v>
      </c>
      <c r="H8" s="16">
        <v>0.17777777777777801</v>
      </c>
      <c r="I8" s="16">
        <v>0.125</v>
      </c>
      <c r="J8" s="16">
        <v>0.157894736842105</v>
      </c>
      <c r="K8" s="16">
        <v>0.115384615384615</v>
      </c>
      <c r="L8" s="16">
        <v>8.5714285714285701E-2</v>
      </c>
      <c r="M8" s="16">
        <v>0.133333333333333</v>
      </c>
      <c r="N8" s="16">
        <v>0.115384615384615</v>
      </c>
      <c r="O8" s="16">
        <v>9.0909090909090898E-2</v>
      </c>
      <c r="P8" s="16"/>
      <c r="Q8" s="16">
        <v>0.32258064516128998</v>
      </c>
      <c r="R8" s="16">
        <v>0.194444444444444</v>
      </c>
      <c r="S8" s="16">
        <v>0.17777777777777801</v>
      </c>
      <c r="T8" s="16">
        <v>0.175438596491228</v>
      </c>
      <c r="U8" s="16">
        <v>6.6666666666666693E-2</v>
      </c>
      <c r="V8" s="16">
        <v>0.108108108108108</v>
      </c>
      <c r="W8" s="16">
        <v>8.98876404494382E-2</v>
      </c>
      <c r="X8" s="16">
        <v>0.10958904109589</v>
      </c>
      <c r="Y8" s="16">
        <v>8.3067092651757199E-2</v>
      </c>
      <c r="Z8" s="16"/>
      <c r="AA8" s="16">
        <v>0.14323607427055701</v>
      </c>
      <c r="AB8" s="16">
        <v>8.8082901554404097E-2</v>
      </c>
      <c r="AC8" s="16"/>
      <c r="AD8" s="16">
        <v>0.24657534246575299</v>
      </c>
      <c r="AE8" s="16">
        <v>0.22500000000000001</v>
      </c>
      <c r="AF8" s="16">
        <v>0.204545454545455</v>
      </c>
      <c r="AG8" s="16">
        <v>0.146666666666667</v>
      </c>
      <c r="AH8" s="16">
        <v>0.19642857142857101</v>
      </c>
      <c r="AI8" s="16">
        <v>6.0606060606060601E-2</v>
      </c>
      <c r="AJ8" s="16">
        <v>7.69230769230769E-2</v>
      </c>
      <c r="AK8" s="16">
        <v>0.11688311688311701</v>
      </c>
      <c r="AL8" s="16">
        <v>2.3809523809523801E-2</v>
      </c>
      <c r="AM8" s="16">
        <v>5.0724637681159403E-2</v>
      </c>
      <c r="AN8" s="16"/>
      <c r="AO8" s="16">
        <v>0.13357400722021701</v>
      </c>
      <c r="AP8" s="16">
        <v>0.10362694300518099</v>
      </c>
      <c r="AQ8" s="16">
        <v>0.11724137931034501</v>
      </c>
      <c r="AR8" s="16">
        <v>6.5789473684210495E-2</v>
      </c>
      <c r="AS8" s="16">
        <v>9.6153846153846201E-2</v>
      </c>
      <c r="AT8" s="16">
        <v>0.2</v>
      </c>
      <c r="AU8" s="16"/>
      <c r="AV8" s="16">
        <v>0.63636363636363602</v>
      </c>
      <c r="AW8" s="16">
        <v>0</v>
      </c>
      <c r="AX8" s="16">
        <v>9.375E-2</v>
      </c>
      <c r="AY8" s="16">
        <v>0.16666666666666699</v>
      </c>
      <c r="AZ8" s="16">
        <v>0.2</v>
      </c>
      <c r="BA8" s="16">
        <v>9.0909090909090898E-2</v>
      </c>
      <c r="BB8" s="16">
        <v>0.12345679012345701</v>
      </c>
      <c r="BC8" s="16">
        <v>0.13636363636363599</v>
      </c>
      <c r="BD8" s="16">
        <v>0.16666666666666699</v>
      </c>
      <c r="BE8" s="16">
        <v>0.11111111111111099</v>
      </c>
      <c r="BF8" s="16">
        <v>9.1954022988505704E-2</v>
      </c>
      <c r="BG8" s="16">
        <v>0</v>
      </c>
      <c r="BH8" s="16">
        <v>6.9444444444444406E-2</v>
      </c>
      <c r="BI8" s="16">
        <v>0.14285714285714299</v>
      </c>
      <c r="BJ8" s="16">
        <v>0.1</v>
      </c>
      <c r="BK8" s="16">
        <v>0.115384615384615</v>
      </c>
      <c r="BL8" s="16">
        <v>6.0606060606060601E-2</v>
      </c>
      <c r="BM8" s="16">
        <v>0.25</v>
      </c>
      <c r="BN8" s="16">
        <v>0.15384615384615399</v>
      </c>
      <c r="BO8" s="16"/>
      <c r="BP8" s="16">
        <v>0.115334207077326</v>
      </c>
      <c r="BQ8" s="16"/>
      <c r="BR8" s="16">
        <v>0.08</v>
      </c>
      <c r="BS8" s="16"/>
      <c r="BT8" s="16">
        <v>7.8651685393258397E-2</v>
      </c>
    </row>
    <row r="9" spans="2:72" ht="16" x14ac:dyDescent="0.2">
      <c r="B9" s="17" t="s">
        <v>127</v>
      </c>
      <c r="C9" s="16">
        <v>0.65268676277850601</v>
      </c>
      <c r="D9" s="16">
        <v>0.68055555555555602</v>
      </c>
      <c r="E9" s="16">
        <v>0.76623376623376604</v>
      </c>
      <c r="F9" s="16">
        <v>0.57575757575757602</v>
      </c>
      <c r="G9" s="16">
        <v>0.61702127659574502</v>
      </c>
      <c r="H9" s="16">
        <v>0.57777777777777795</v>
      </c>
      <c r="I9" s="16">
        <v>0.56944444444444398</v>
      </c>
      <c r="J9" s="16">
        <v>0.60526315789473695</v>
      </c>
      <c r="K9" s="16">
        <v>0.73076923076923095</v>
      </c>
      <c r="L9" s="16">
        <v>0.68571428571428605</v>
      </c>
      <c r="M9" s="16">
        <v>0.53333333333333299</v>
      </c>
      <c r="N9" s="16">
        <v>0.53846153846153799</v>
      </c>
      <c r="O9" s="16">
        <v>0.72727272727272696</v>
      </c>
      <c r="P9" s="16"/>
      <c r="Q9" s="16">
        <v>0.483870967741935</v>
      </c>
      <c r="R9" s="16">
        <v>0.69444444444444398</v>
      </c>
      <c r="S9" s="16">
        <v>0.48888888888888898</v>
      </c>
      <c r="T9" s="16">
        <v>0.66666666666666696</v>
      </c>
      <c r="U9" s="16">
        <v>0.68888888888888899</v>
      </c>
      <c r="V9" s="16">
        <v>0.70270270270270296</v>
      </c>
      <c r="W9" s="16">
        <v>0.73033707865168496</v>
      </c>
      <c r="X9" s="16">
        <v>0.67123287671232901</v>
      </c>
      <c r="Y9" s="16">
        <v>0.64217252396166102</v>
      </c>
      <c r="Z9" s="16"/>
      <c r="AA9" s="16">
        <v>0.65782493368700301</v>
      </c>
      <c r="AB9" s="16">
        <v>0.64766839378238295</v>
      </c>
      <c r="AC9" s="16"/>
      <c r="AD9" s="16">
        <v>0.56164383561643805</v>
      </c>
      <c r="AE9" s="16">
        <v>0.57499999999999996</v>
      </c>
      <c r="AF9" s="16">
        <v>0.63636363636363602</v>
      </c>
      <c r="AG9" s="16">
        <v>0.6</v>
      </c>
      <c r="AH9" s="16">
        <v>0.64285714285714302</v>
      </c>
      <c r="AI9" s="16">
        <v>0.69696969696969702</v>
      </c>
      <c r="AJ9" s="16">
        <v>0.59615384615384603</v>
      </c>
      <c r="AK9" s="16">
        <v>0.71428571428571397</v>
      </c>
      <c r="AL9" s="16">
        <v>0.76190476190476197</v>
      </c>
      <c r="AM9" s="16">
        <v>0.688405797101449</v>
      </c>
      <c r="AN9" s="16"/>
      <c r="AO9" s="16">
        <v>0.61371841155234697</v>
      </c>
      <c r="AP9" s="16">
        <v>0.74093264248704704</v>
      </c>
      <c r="AQ9" s="16">
        <v>0.62068965517241403</v>
      </c>
      <c r="AR9" s="16">
        <v>0.67105263157894701</v>
      </c>
      <c r="AS9" s="16">
        <v>0.69230769230769196</v>
      </c>
      <c r="AT9" s="16">
        <v>0.46666666666666701</v>
      </c>
      <c r="AU9" s="16"/>
      <c r="AV9" s="16">
        <v>0.27272727272727298</v>
      </c>
      <c r="AW9" s="16">
        <v>1</v>
      </c>
      <c r="AX9" s="16">
        <v>0.625</v>
      </c>
      <c r="AY9" s="16">
        <v>0.5</v>
      </c>
      <c r="AZ9" s="16">
        <v>0.4</v>
      </c>
      <c r="BA9" s="16">
        <v>0.65909090909090895</v>
      </c>
      <c r="BB9" s="16">
        <v>0.69135802469135799</v>
      </c>
      <c r="BC9" s="16">
        <v>0.68181818181818199</v>
      </c>
      <c r="BD9" s="16">
        <v>0.75</v>
      </c>
      <c r="BE9" s="16">
        <v>0.65</v>
      </c>
      <c r="BF9" s="16">
        <v>0.70114942528735602</v>
      </c>
      <c r="BG9" s="16">
        <v>0.75</v>
      </c>
      <c r="BH9" s="16">
        <v>0.69444444444444398</v>
      </c>
      <c r="BI9" s="16">
        <v>0.64285714285714302</v>
      </c>
      <c r="BJ9" s="16">
        <v>0.6</v>
      </c>
      <c r="BK9" s="16">
        <v>0.61538461538461497</v>
      </c>
      <c r="BL9" s="16">
        <v>0.69696969696969702</v>
      </c>
      <c r="BM9" s="16">
        <v>0.5</v>
      </c>
      <c r="BN9" s="16">
        <v>0.61538461538461497</v>
      </c>
      <c r="BO9" s="16"/>
      <c r="BP9" s="16">
        <v>0.65268676277850601</v>
      </c>
      <c r="BQ9" s="16"/>
      <c r="BR9" s="16">
        <v>0.66222222222222205</v>
      </c>
      <c r="BS9" s="16"/>
      <c r="BT9" s="16">
        <v>0.66011235955056202</v>
      </c>
    </row>
    <row r="10" spans="2:72" ht="16" x14ac:dyDescent="0.2">
      <c r="B10" s="17" t="s">
        <v>128</v>
      </c>
      <c r="C10" s="16">
        <v>0.20052424639580599</v>
      </c>
      <c r="D10" s="16">
        <v>0.194444444444444</v>
      </c>
      <c r="E10" s="16">
        <v>0.11688311688311701</v>
      </c>
      <c r="F10" s="16">
        <v>0.30303030303030298</v>
      </c>
      <c r="G10" s="16">
        <v>0.25531914893617003</v>
      </c>
      <c r="H10" s="16">
        <v>0.2</v>
      </c>
      <c r="I10" s="16">
        <v>0.26388888888888901</v>
      </c>
      <c r="J10" s="16">
        <v>0.21052631578947401</v>
      </c>
      <c r="K10" s="16">
        <v>0.115384615384615</v>
      </c>
      <c r="L10" s="16">
        <v>0.17142857142857101</v>
      </c>
      <c r="M10" s="16">
        <v>0.233333333333333</v>
      </c>
      <c r="N10" s="16">
        <v>0.230769230769231</v>
      </c>
      <c r="O10" s="16">
        <v>0.18181818181818199</v>
      </c>
      <c r="P10" s="16"/>
      <c r="Q10" s="16">
        <v>6.4516129032258104E-2</v>
      </c>
      <c r="R10" s="16">
        <v>5.5555555555555601E-2</v>
      </c>
      <c r="S10" s="16">
        <v>0.266666666666667</v>
      </c>
      <c r="T10" s="16">
        <v>0.12280701754386</v>
      </c>
      <c r="U10" s="16">
        <v>0.155555555555556</v>
      </c>
      <c r="V10" s="16">
        <v>0.14864864864864899</v>
      </c>
      <c r="W10" s="16">
        <v>0.17977528089887601</v>
      </c>
      <c r="X10" s="16">
        <v>0.20547945205479501</v>
      </c>
      <c r="Y10" s="16">
        <v>0.25878594249201298</v>
      </c>
      <c r="Z10" s="16"/>
      <c r="AA10" s="16">
        <v>0.15119363395225499</v>
      </c>
      <c r="AB10" s="16">
        <v>0.24870466321243501</v>
      </c>
      <c r="AC10" s="16"/>
      <c r="AD10" s="16">
        <v>8.2191780821917804E-2</v>
      </c>
      <c r="AE10" s="16">
        <v>0.17499999999999999</v>
      </c>
      <c r="AF10" s="16">
        <v>0.11363636363636399</v>
      </c>
      <c r="AG10" s="16">
        <v>0.18666666666666701</v>
      </c>
      <c r="AH10" s="16">
        <v>0.14285714285714299</v>
      </c>
      <c r="AI10" s="16">
        <v>0.22727272727272699</v>
      </c>
      <c r="AJ10" s="16">
        <v>0.29807692307692302</v>
      </c>
      <c r="AK10" s="16">
        <v>0.15584415584415601</v>
      </c>
      <c r="AL10" s="16">
        <v>0.214285714285714</v>
      </c>
      <c r="AM10" s="16">
        <v>0.24637681159420299</v>
      </c>
      <c r="AN10" s="16"/>
      <c r="AO10" s="16">
        <v>0.19494584837545101</v>
      </c>
      <c r="AP10" s="16">
        <v>0.13471502590673601</v>
      </c>
      <c r="AQ10" s="16">
        <v>0.24827586206896601</v>
      </c>
      <c r="AR10" s="16">
        <v>0.26315789473684198</v>
      </c>
      <c r="AS10" s="16">
        <v>0.21153846153846201</v>
      </c>
      <c r="AT10" s="16">
        <v>0.33333333333333298</v>
      </c>
      <c r="AU10" s="16"/>
      <c r="AV10" s="16">
        <v>9.0909090909090898E-2</v>
      </c>
      <c r="AW10" s="16">
        <v>0</v>
      </c>
      <c r="AX10" s="16">
        <v>0.23958333333333301</v>
      </c>
      <c r="AY10" s="16">
        <v>0.33333333333333298</v>
      </c>
      <c r="AZ10" s="16">
        <v>0.4</v>
      </c>
      <c r="BA10" s="16">
        <v>0.204545454545455</v>
      </c>
      <c r="BB10" s="16">
        <v>0.18518518518518501</v>
      </c>
      <c r="BC10" s="16">
        <v>0.18181818181818199</v>
      </c>
      <c r="BD10" s="16">
        <v>0</v>
      </c>
      <c r="BE10" s="16">
        <v>0.22222222222222199</v>
      </c>
      <c r="BF10" s="16">
        <v>0.20689655172413801</v>
      </c>
      <c r="BG10" s="16">
        <v>0.16666666666666699</v>
      </c>
      <c r="BH10" s="16">
        <v>0.20833333333333301</v>
      </c>
      <c r="BI10" s="16">
        <v>0.14285714285714299</v>
      </c>
      <c r="BJ10" s="16">
        <v>0.3</v>
      </c>
      <c r="BK10" s="16">
        <v>0.115384615384615</v>
      </c>
      <c r="BL10" s="16">
        <v>0.21212121212121199</v>
      </c>
      <c r="BM10" s="16">
        <v>0.125</v>
      </c>
      <c r="BN10" s="16">
        <v>0.15384615384615399</v>
      </c>
      <c r="BO10" s="16"/>
      <c r="BP10" s="16">
        <v>0.20052424639580599</v>
      </c>
      <c r="BQ10" s="16"/>
      <c r="BR10" s="16">
        <v>0.24</v>
      </c>
      <c r="BS10" s="16"/>
      <c r="BT10" s="16">
        <v>0.23876404494382</v>
      </c>
    </row>
    <row r="11" spans="2:72" ht="16" x14ac:dyDescent="0.2">
      <c r="B11" s="17" t="s">
        <v>90</v>
      </c>
      <c r="C11" s="18">
        <v>3.1454783748361699E-2</v>
      </c>
      <c r="D11" s="18">
        <v>2.0833333333333301E-2</v>
      </c>
      <c r="E11" s="18">
        <v>1.2987012987013E-2</v>
      </c>
      <c r="F11" s="18">
        <v>0</v>
      </c>
      <c r="G11" s="18">
        <v>0</v>
      </c>
      <c r="H11" s="18">
        <v>4.4444444444444398E-2</v>
      </c>
      <c r="I11" s="18">
        <v>4.1666666666666699E-2</v>
      </c>
      <c r="J11" s="18">
        <v>2.6315789473684199E-2</v>
      </c>
      <c r="K11" s="18">
        <v>3.8461538461538498E-2</v>
      </c>
      <c r="L11" s="18">
        <v>5.7142857142857099E-2</v>
      </c>
      <c r="M11" s="18">
        <v>0.1</v>
      </c>
      <c r="N11" s="18">
        <v>0.115384615384615</v>
      </c>
      <c r="O11" s="18">
        <v>0</v>
      </c>
      <c r="P11" s="18"/>
      <c r="Q11" s="18">
        <v>0.12903225806451599</v>
      </c>
      <c r="R11" s="18">
        <v>5.5555555555555601E-2</v>
      </c>
      <c r="S11" s="18">
        <v>6.6666666666666693E-2</v>
      </c>
      <c r="T11" s="18">
        <v>3.5087719298245598E-2</v>
      </c>
      <c r="U11" s="18">
        <v>8.8888888888888906E-2</v>
      </c>
      <c r="V11" s="18">
        <v>4.0540540540540501E-2</v>
      </c>
      <c r="W11" s="18">
        <v>0</v>
      </c>
      <c r="X11" s="18">
        <v>1.3698630136986301E-2</v>
      </c>
      <c r="Y11" s="18">
        <v>1.59744408945687E-2</v>
      </c>
      <c r="Z11" s="18"/>
      <c r="AA11" s="18">
        <v>4.7745358090185701E-2</v>
      </c>
      <c r="AB11" s="18">
        <v>1.55440414507772E-2</v>
      </c>
      <c r="AC11" s="18"/>
      <c r="AD11" s="18">
        <v>0.10958904109589</v>
      </c>
      <c r="AE11" s="18">
        <v>2.5000000000000001E-2</v>
      </c>
      <c r="AF11" s="18">
        <v>4.5454545454545497E-2</v>
      </c>
      <c r="AG11" s="18">
        <v>6.6666666666666693E-2</v>
      </c>
      <c r="AH11" s="18">
        <v>1.7857142857142901E-2</v>
      </c>
      <c r="AI11" s="18">
        <v>1.5151515151515201E-2</v>
      </c>
      <c r="AJ11" s="18">
        <v>2.8846153846153799E-2</v>
      </c>
      <c r="AK11" s="18">
        <v>1.2987012987013E-2</v>
      </c>
      <c r="AL11" s="18">
        <v>0</v>
      </c>
      <c r="AM11" s="18">
        <v>1.4492753623188401E-2</v>
      </c>
      <c r="AN11" s="18"/>
      <c r="AO11" s="18">
        <v>5.7761732851985603E-2</v>
      </c>
      <c r="AP11" s="18">
        <v>2.0725388601036301E-2</v>
      </c>
      <c r="AQ11" s="18">
        <v>1.37931034482759E-2</v>
      </c>
      <c r="AR11" s="18">
        <v>0</v>
      </c>
      <c r="AS11" s="18">
        <v>0</v>
      </c>
      <c r="AT11" s="18">
        <v>0</v>
      </c>
      <c r="AU11" s="18"/>
      <c r="AV11" s="18">
        <v>0</v>
      </c>
      <c r="AW11" s="18">
        <v>0</v>
      </c>
      <c r="AX11" s="18">
        <v>4.1666666666666699E-2</v>
      </c>
      <c r="AY11" s="18">
        <v>0</v>
      </c>
      <c r="AZ11" s="18">
        <v>0</v>
      </c>
      <c r="BA11" s="18">
        <v>4.5454545454545497E-2</v>
      </c>
      <c r="BB11" s="18">
        <v>0</v>
      </c>
      <c r="BC11" s="18">
        <v>0</v>
      </c>
      <c r="BD11" s="18">
        <v>8.3333333333333301E-2</v>
      </c>
      <c r="BE11" s="18">
        <v>1.6666666666666701E-2</v>
      </c>
      <c r="BF11" s="18">
        <v>0</v>
      </c>
      <c r="BG11" s="18">
        <v>8.3333333333333301E-2</v>
      </c>
      <c r="BH11" s="18">
        <v>2.7777777777777801E-2</v>
      </c>
      <c r="BI11" s="18">
        <v>7.1428571428571397E-2</v>
      </c>
      <c r="BJ11" s="18">
        <v>0</v>
      </c>
      <c r="BK11" s="18">
        <v>0.15384615384615399</v>
      </c>
      <c r="BL11" s="18">
        <v>3.03030303030303E-2</v>
      </c>
      <c r="BM11" s="18">
        <v>0.125</v>
      </c>
      <c r="BN11" s="18">
        <v>7.69230769230769E-2</v>
      </c>
      <c r="BO11" s="18"/>
      <c r="BP11" s="18">
        <v>3.1454783748361699E-2</v>
      </c>
      <c r="BQ11" s="18"/>
      <c r="BR11" s="18">
        <v>1.7777777777777799E-2</v>
      </c>
      <c r="BS11" s="18"/>
      <c r="BT11" s="18">
        <v>2.2471910112359501E-2</v>
      </c>
    </row>
    <row r="12" spans="2:72" x14ac:dyDescent="0.2">
      <c r="B12" s="15" t="s">
        <v>130</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131</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429</v>
      </c>
      <c r="D7" s="10">
        <v>181</v>
      </c>
      <c r="E7" s="10">
        <v>34</v>
      </c>
      <c r="F7" s="10">
        <v>18</v>
      </c>
      <c r="G7" s="10">
        <v>29</v>
      </c>
      <c r="H7" s="10">
        <v>14</v>
      </c>
      <c r="I7" s="10">
        <v>55</v>
      </c>
      <c r="J7" s="10">
        <v>22</v>
      </c>
      <c r="K7" s="10">
        <v>14</v>
      </c>
      <c r="L7" s="10">
        <v>29</v>
      </c>
      <c r="M7" s="10">
        <v>14</v>
      </c>
      <c r="N7" s="10">
        <v>14</v>
      </c>
      <c r="O7" s="10">
        <v>5</v>
      </c>
      <c r="P7" s="10"/>
      <c r="Q7" s="10">
        <v>16</v>
      </c>
      <c r="R7" s="10">
        <v>15</v>
      </c>
      <c r="S7" s="10">
        <v>11</v>
      </c>
      <c r="T7" s="10">
        <v>22</v>
      </c>
      <c r="U7" s="10">
        <v>20</v>
      </c>
      <c r="V7" s="10">
        <v>50</v>
      </c>
      <c r="W7" s="10">
        <v>41</v>
      </c>
      <c r="X7" s="10">
        <v>40</v>
      </c>
      <c r="Y7" s="10">
        <v>214</v>
      </c>
      <c r="Z7" s="10"/>
      <c r="AA7" s="10">
        <v>175</v>
      </c>
      <c r="AB7" s="10">
        <v>254</v>
      </c>
      <c r="AC7" s="10"/>
      <c r="AD7" s="10">
        <v>40</v>
      </c>
      <c r="AE7" s="10">
        <v>19</v>
      </c>
      <c r="AF7" s="10">
        <v>7</v>
      </c>
      <c r="AG7" s="10">
        <v>30</v>
      </c>
      <c r="AH7" s="10">
        <v>32</v>
      </c>
      <c r="AI7" s="10">
        <v>39</v>
      </c>
      <c r="AJ7" s="10">
        <v>65</v>
      </c>
      <c r="AK7" s="10">
        <v>52</v>
      </c>
      <c r="AL7" s="10">
        <v>57</v>
      </c>
      <c r="AM7" s="10">
        <v>85</v>
      </c>
      <c r="AN7" s="10"/>
      <c r="AO7" s="10">
        <v>130</v>
      </c>
      <c r="AP7" s="10">
        <v>113</v>
      </c>
      <c r="AQ7" s="10">
        <v>93</v>
      </c>
      <c r="AR7" s="10">
        <v>48</v>
      </c>
      <c r="AS7" s="10">
        <v>35</v>
      </c>
      <c r="AT7" s="10">
        <v>8</v>
      </c>
      <c r="AU7" s="10"/>
      <c r="AV7" s="10">
        <v>2</v>
      </c>
      <c r="AW7" s="10">
        <v>2</v>
      </c>
      <c r="AX7" s="10">
        <v>49</v>
      </c>
      <c r="AY7" s="10">
        <v>5</v>
      </c>
      <c r="AZ7" s="10">
        <v>3</v>
      </c>
      <c r="BA7" s="10">
        <v>22</v>
      </c>
      <c r="BB7" s="10">
        <v>49</v>
      </c>
      <c r="BC7" s="10">
        <v>9</v>
      </c>
      <c r="BD7" s="10">
        <v>6</v>
      </c>
      <c r="BE7" s="10">
        <v>111</v>
      </c>
      <c r="BF7" s="10">
        <v>56</v>
      </c>
      <c r="BG7" s="10">
        <v>4</v>
      </c>
      <c r="BH7" s="10">
        <v>37</v>
      </c>
      <c r="BI7" s="10">
        <v>8</v>
      </c>
      <c r="BJ7" s="10">
        <v>7</v>
      </c>
      <c r="BK7" s="10">
        <v>22</v>
      </c>
      <c r="BL7" s="10">
        <v>16</v>
      </c>
      <c r="BM7" s="10">
        <v>7</v>
      </c>
      <c r="BN7" s="10">
        <v>14</v>
      </c>
      <c r="BO7" s="10"/>
      <c r="BP7" s="10">
        <v>356</v>
      </c>
      <c r="BQ7" s="10"/>
      <c r="BR7" s="10">
        <v>293</v>
      </c>
      <c r="BS7" s="10"/>
      <c r="BT7" s="10">
        <v>429</v>
      </c>
    </row>
    <row r="8" spans="2:72" ht="16" x14ac:dyDescent="0.2">
      <c r="B8" s="17" t="s">
        <v>126</v>
      </c>
      <c r="C8" s="16">
        <v>0.116550116550117</v>
      </c>
      <c r="D8" s="16">
        <v>0.143646408839779</v>
      </c>
      <c r="E8" s="16">
        <v>8.8235294117647106E-2</v>
      </c>
      <c r="F8" s="16">
        <v>0</v>
      </c>
      <c r="G8" s="16">
        <v>6.8965517241379296E-2</v>
      </c>
      <c r="H8" s="16">
        <v>0.214285714285714</v>
      </c>
      <c r="I8" s="16">
        <v>0.12727272727272701</v>
      </c>
      <c r="J8" s="16">
        <v>0</v>
      </c>
      <c r="K8" s="16">
        <v>0</v>
      </c>
      <c r="L8" s="16">
        <v>0.17241379310344801</v>
      </c>
      <c r="M8" s="16">
        <v>0.14285714285714299</v>
      </c>
      <c r="N8" s="16">
        <v>0.14285714285714299</v>
      </c>
      <c r="O8" s="16">
        <v>0</v>
      </c>
      <c r="P8" s="16"/>
      <c r="Q8" s="16">
        <v>0.3125</v>
      </c>
      <c r="R8" s="16">
        <v>6.6666666666666693E-2</v>
      </c>
      <c r="S8" s="16">
        <v>0.27272727272727298</v>
      </c>
      <c r="T8" s="16">
        <v>0.13636363636363599</v>
      </c>
      <c r="U8" s="16">
        <v>0.05</v>
      </c>
      <c r="V8" s="16">
        <v>0.18</v>
      </c>
      <c r="W8" s="16">
        <v>7.3170731707317097E-2</v>
      </c>
      <c r="X8" s="16">
        <v>0.15</v>
      </c>
      <c r="Y8" s="16">
        <v>8.8785046728972E-2</v>
      </c>
      <c r="Z8" s="16"/>
      <c r="AA8" s="16">
        <v>0.14285714285714299</v>
      </c>
      <c r="AB8" s="16">
        <v>9.8425196850393706E-2</v>
      </c>
      <c r="AC8" s="16"/>
      <c r="AD8" s="16">
        <v>0.17499999999999999</v>
      </c>
      <c r="AE8" s="16">
        <v>0.157894736842105</v>
      </c>
      <c r="AF8" s="16">
        <v>0.42857142857142899</v>
      </c>
      <c r="AG8" s="16">
        <v>0.2</v>
      </c>
      <c r="AH8" s="16">
        <v>0.1875</v>
      </c>
      <c r="AI8" s="16">
        <v>0.102564102564103</v>
      </c>
      <c r="AJ8" s="16">
        <v>0.107692307692308</v>
      </c>
      <c r="AK8" s="16">
        <v>9.6153846153846201E-2</v>
      </c>
      <c r="AL8" s="16">
        <v>7.0175438596491196E-2</v>
      </c>
      <c r="AM8" s="16">
        <v>5.8823529411764698E-2</v>
      </c>
      <c r="AN8" s="16"/>
      <c r="AO8" s="16">
        <v>0.115384615384615</v>
      </c>
      <c r="AP8" s="16">
        <v>0.123893805309735</v>
      </c>
      <c r="AQ8" s="16">
        <v>0.12903225806451599</v>
      </c>
      <c r="AR8" s="16">
        <v>6.25E-2</v>
      </c>
      <c r="AS8" s="16">
        <v>5.7142857142857099E-2</v>
      </c>
      <c r="AT8" s="16">
        <v>0.375</v>
      </c>
      <c r="AU8" s="16"/>
      <c r="AV8" s="16">
        <v>0.5</v>
      </c>
      <c r="AW8" s="16">
        <v>1</v>
      </c>
      <c r="AX8" s="16">
        <v>2.04081632653061E-2</v>
      </c>
      <c r="AY8" s="16">
        <v>0</v>
      </c>
      <c r="AZ8" s="16">
        <v>0</v>
      </c>
      <c r="BA8" s="16">
        <v>9.0909090909090898E-2</v>
      </c>
      <c r="BB8" s="16">
        <v>0.102040816326531</v>
      </c>
      <c r="BC8" s="16">
        <v>0.22222222222222199</v>
      </c>
      <c r="BD8" s="16">
        <v>0.33333333333333298</v>
      </c>
      <c r="BE8" s="16">
        <v>0.144144144144144</v>
      </c>
      <c r="BF8" s="16">
        <v>5.3571428571428603E-2</v>
      </c>
      <c r="BG8" s="16">
        <v>0</v>
      </c>
      <c r="BH8" s="16">
        <v>0.108108108108108</v>
      </c>
      <c r="BI8" s="16">
        <v>0.25</v>
      </c>
      <c r="BJ8" s="16">
        <v>0.14285714285714299</v>
      </c>
      <c r="BK8" s="16">
        <v>9.0909090909090898E-2</v>
      </c>
      <c r="BL8" s="16">
        <v>0.125</v>
      </c>
      <c r="BM8" s="16">
        <v>0.42857142857142899</v>
      </c>
      <c r="BN8" s="16">
        <v>0.14285714285714299</v>
      </c>
      <c r="BO8" s="16"/>
      <c r="BP8" s="16">
        <v>0.11516853932584301</v>
      </c>
      <c r="BQ8" s="16"/>
      <c r="BR8" s="16">
        <v>9.8976109215017094E-2</v>
      </c>
      <c r="BS8" s="16"/>
      <c r="BT8" s="16">
        <v>0.116550116550117</v>
      </c>
    </row>
    <row r="9" spans="2:72" ht="16" x14ac:dyDescent="0.2">
      <c r="B9" s="17" t="s">
        <v>127</v>
      </c>
      <c r="C9" s="16">
        <v>0.65967365967365998</v>
      </c>
      <c r="D9" s="16">
        <v>0.61878453038673997</v>
      </c>
      <c r="E9" s="16">
        <v>0.73529411764705899</v>
      </c>
      <c r="F9" s="16">
        <v>0.77777777777777801</v>
      </c>
      <c r="G9" s="16">
        <v>0.75862068965517204</v>
      </c>
      <c r="H9" s="16">
        <v>0.57142857142857095</v>
      </c>
      <c r="I9" s="16">
        <v>0.65454545454545499</v>
      </c>
      <c r="J9" s="16">
        <v>0.72727272727272696</v>
      </c>
      <c r="K9" s="16">
        <v>0.78571428571428603</v>
      </c>
      <c r="L9" s="16">
        <v>0.62068965517241403</v>
      </c>
      <c r="M9" s="16">
        <v>0.64285714285714302</v>
      </c>
      <c r="N9" s="16">
        <v>0.57142857142857095</v>
      </c>
      <c r="O9" s="16">
        <v>0.8</v>
      </c>
      <c r="P9" s="16"/>
      <c r="Q9" s="16">
        <v>0.5625</v>
      </c>
      <c r="R9" s="16">
        <v>0.8</v>
      </c>
      <c r="S9" s="16">
        <v>0.36363636363636398</v>
      </c>
      <c r="T9" s="16">
        <v>0.72727272727272696</v>
      </c>
      <c r="U9" s="16">
        <v>0.75</v>
      </c>
      <c r="V9" s="16">
        <v>0.62</v>
      </c>
      <c r="W9" s="16">
        <v>0.78048780487804903</v>
      </c>
      <c r="X9" s="16">
        <v>0.67500000000000004</v>
      </c>
      <c r="Y9" s="16">
        <v>0.64018691588785004</v>
      </c>
      <c r="Z9" s="16"/>
      <c r="AA9" s="16">
        <v>0.68</v>
      </c>
      <c r="AB9" s="16">
        <v>0.64566929133858297</v>
      </c>
      <c r="AC9" s="16"/>
      <c r="AD9" s="16">
        <v>0.67500000000000004</v>
      </c>
      <c r="AE9" s="16">
        <v>0.73684210526315796</v>
      </c>
      <c r="AF9" s="16">
        <v>0.42857142857142899</v>
      </c>
      <c r="AG9" s="16">
        <v>0.6</v>
      </c>
      <c r="AH9" s="16">
        <v>0.5625</v>
      </c>
      <c r="AI9" s="16">
        <v>0.71794871794871795</v>
      </c>
      <c r="AJ9" s="16">
        <v>0.507692307692308</v>
      </c>
      <c r="AK9" s="16">
        <v>0.71153846153846201</v>
      </c>
      <c r="AL9" s="16">
        <v>0.70175438596491202</v>
      </c>
      <c r="AM9" s="16">
        <v>0.74117647058823499</v>
      </c>
      <c r="AN9" s="16"/>
      <c r="AO9" s="16">
        <v>0.68461538461538496</v>
      </c>
      <c r="AP9" s="16">
        <v>0.69026548672566401</v>
      </c>
      <c r="AQ9" s="16">
        <v>0.63440860215053796</v>
      </c>
      <c r="AR9" s="16">
        <v>0.625</v>
      </c>
      <c r="AS9" s="16">
        <v>0.71428571428571397</v>
      </c>
      <c r="AT9" s="16">
        <v>0.125</v>
      </c>
      <c r="AU9" s="16"/>
      <c r="AV9" s="16">
        <v>0</v>
      </c>
      <c r="AW9" s="16">
        <v>0</v>
      </c>
      <c r="AX9" s="16">
        <v>0.65306122448979598</v>
      </c>
      <c r="AY9" s="16">
        <v>0.8</v>
      </c>
      <c r="AZ9" s="16">
        <v>1</v>
      </c>
      <c r="BA9" s="16">
        <v>0.72727272727272696</v>
      </c>
      <c r="BB9" s="16">
        <v>0.83673469387755095</v>
      </c>
      <c r="BC9" s="16">
        <v>0.55555555555555602</v>
      </c>
      <c r="BD9" s="16">
        <v>0.66666666666666696</v>
      </c>
      <c r="BE9" s="16">
        <v>0.63063063063063096</v>
      </c>
      <c r="BF9" s="16">
        <v>0.69642857142857095</v>
      </c>
      <c r="BG9" s="16">
        <v>0.5</v>
      </c>
      <c r="BH9" s="16">
        <v>0.72972972972973005</v>
      </c>
      <c r="BI9" s="16">
        <v>0.25</v>
      </c>
      <c r="BJ9" s="16">
        <v>0.71428571428571397</v>
      </c>
      <c r="BK9" s="16">
        <v>0.63636363636363602</v>
      </c>
      <c r="BL9" s="16">
        <v>0.625</v>
      </c>
      <c r="BM9" s="16">
        <v>0.14285714285714299</v>
      </c>
      <c r="BN9" s="16">
        <v>0.57142857142857095</v>
      </c>
      <c r="BO9" s="16"/>
      <c r="BP9" s="16">
        <v>0.65730337078651702</v>
      </c>
      <c r="BQ9" s="16"/>
      <c r="BR9" s="16">
        <v>0.66552901023890798</v>
      </c>
      <c r="BS9" s="16"/>
      <c r="BT9" s="16">
        <v>0.65967365967365998</v>
      </c>
    </row>
    <row r="10" spans="2:72" ht="16" x14ac:dyDescent="0.2">
      <c r="B10" s="17" t="s">
        <v>128</v>
      </c>
      <c r="C10" s="16">
        <v>0.20512820512820501</v>
      </c>
      <c r="D10" s="16">
        <v>0.22099447513812201</v>
      </c>
      <c r="E10" s="16">
        <v>0.17647058823529399</v>
      </c>
      <c r="F10" s="16">
        <v>0.22222222222222199</v>
      </c>
      <c r="G10" s="16">
        <v>0.17241379310344801</v>
      </c>
      <c r="H10" s="16">
        <v>0.214285714285714</v>
      </c>
      <c r="I10" s="16">
        <v>0.2</v>
      </c>
      <c r="J10" s="16">
        <v>0.18181818181818199</v>
      </c>
      <c r="K10" s="16">
        <v>0.214285714285714</v>
      </c>
      <c r="L10" s="16">
        <v>0.13793103448275901</v>
      </c>
      <c r="M10" s="16">
        <v>0.214285714285714</v>
      </c>
      <c r="N10" s="16">
        <v>0.28571428571428598</v>
      </c>
      <c r="O10" s="16">
        <v>0.2</v>
      </c>
      <c r="P10" s="16"/>
      <c r="Q10" s="16">
        <v>0</v>
      </c>
      <c r="R10" s="16">
        <v>0.133333333333333</v>
      </c>
      <c r="S10" s="16">
        <v>0.36363636363636398</v>
      </c>
      <c r="T10" s="16">
        <v>0.13636363636363599</v>
      </c>
      <c r="U10" s="16">
        <v>0.2</v>
      </c>
      <c r="V10" s="16">
        <v>0.16</v>
      </c>
      <c r="W10" s="16">
        <v>0.146341463414634</v>
      </c>
      <c r="X10" s="16">
        <v>0.17499999999999999</v>
      </c>
      <c r="Y10" s="16">
        <v>0.25233644859813098</v>
      </c>
      <c r="Z10" s="16"/>
      <c r="AA10" s="16">
        <v>0.154285714285714</v>
      </c>
      <c r="AB10" s="16">
        <v>0.24015748031496101</v>
      </c>
      <c r="AC10" s="16"/>
      <c r="AD10" s="16">
        <v>7.4999999999999997E-2</v>
      </c>
      <c r="AE10" s="16">
        <v>0.105263157894737</v>
      </c>
      <c r="AF10" s="16">
        <v>0.14285714285714299</v>
      </c>
      <c r="AG10" s="16">
        <v>0.2</v>
      </c>
      <c r="AH10" s="16">
        <v>0.25</v>
      </c>
      <c r="AI10" s="16">
        <v>0.17948717948717899</v>
      </c>
      <c r="AJ10" s="16">
        <v>0.35384615384615398</v>
      </c>
      <c r="AK10" s="16">
        <v>0.17307692307692299</v>
      </c>
      <c r="AL10" s="16">
        <v>0.22807017543859601</v>
      </c>
      <c r="AM10" s="16">
        <v>0.188235294117647</v>
      </c>
      <c r="AN10" s="16"/>
      <c r="AO10" s="16">
        <v>0.16923076923076899</v>
      </c>
      <c r="AP10" s="16">
        <v>0.17699115044247801</v>
      </c>
      <c r="AQ10" s="16">
        <v>0.21505376344086</v>
      </c>
      <c r="AR10" s="16">
        <v>0.3125</v>
      </c>
      <c r="AS10" s="16">
        <v>0.22857142857142901</v>
      </c>
      <c r="AT10" s="16">
        <v>0.375</v>
      </c>
      <c r="AU10" s="16"/>
      <c r="AV10" s="16">
        <v>0.5</v>
      </c>
      <c r="AW10" s="16">
        <v>0</v>
      </c>
      <c r="AX10" s="16">
        <v>0.32653061224489799</v>
      </c>
      <c r="AY10" s="16">
        <v>0.2</v>
      </c>
      <c r="AZ10" s="16">
        <v>0</v>
      </c>
      <c r="BA10" s="16">
        <v>0.18181818181818199</v>
      </c>
      <c r="BB10" s="16">
        <v>6.1224489795918401E-2</v>
      </c>
      <c r="BC10" s="16">
        <v>0.22222222222222199</v>
      </c>
      <c r="BD10" s="16">
        <v>0</v>
      </c>
      <c r="BE10" s="16">
        <v>0.22522522522522501</v>
      </c>
      <c r="BF10" s="16">
        <v>0.25</v>
      </c>
      <c r="BG10" s="16">
        <v>0.25</v>
      </c>
      <c r="BH10" s="16">
        <v>0.135135135135135</v>
      </c>
      <c r="BI10" s="16">
        <v>0.375</v>
      </c>
      <c r="BJ10" s="16">
        <v>0.14285714285714299</v>
      </c>
      <c r="BK10" s="16">
        <v>0.18181818181818199</v>
      </c>
      <c r="BL10" s="16">
        <v>0.1875</v>
      </c>
      <c r="BM10" s="16">
        <v>0.14285714285714299</v>
      </c>
      <c r="BN10" s="16">
        <v>0.28571428571428598</v>
      </c>
      <c r="BO10" s="16"/>
      <c r="BP10" s="16">
        <v>0.210674157303371</v>
      </c>
      <c r="BQ10" s="16"/>
      <c r="BR10" s="16">
        <v>0.22866894197952201</v>
      </c>
      <c r="BS10" s="16"/>
      <c r="BT10" s="16">
        <v>0.20512820512820501</v>
      </c>
    </row>
    <row r="11" spans="2:72" ht="16" x14ac:dyDescent="0.2">
      <c r="B11" s="17" t="s">
        <v>90</v>
      </c>
      <c r="C11" s="18">
        <v>1.8648018648018599E-2</v>
      </c>
      <c r="D11" s="18">
        <v>1.6574585635359101E-2</v>
      </c>
      <c r="E11" s="18">
        <v>0</v>
      </c>
      <c r="F11" s="18">
        <v>0</v>
      </c>
      <c r="G11" s="18">
        <v>0</v>
      </c>
      <c r="H11" s="18">
        <v>0</v>
      </c>
      <c r="I11" s="18">
        <v>1.8181818181818198E-2</v>
      </c>
      <c r="J11" s="18">
        <v>9.0909090909090898E-2</v>
      </c>
      <c r="K11" s="18">
        <v>0</v>
      </c>
      <c r="L11" s="18">
        <v>6.8965517241379296E-2</v>
      </c>
      <c r="M11" s="18">
        <v>0</v>
      </c>
      <c r="N11" s="18">
        <v>0</v>
      </c>
      <c r="O11" s="18">
        <v>0</v>
      </c>
      <c r="P11" s="18"/>
      <c r="Q11" s="18">
        <v>0.125</v>
      </c>
      <c r="R11" s="18">
        <v>0</v>
      </c>
      <c r="S11" s="18">
        <v>0</v>
      </c>
      <c r="T11" s="18">
        <v>0</v>
      </c>
      <c r="U11" s="18">
        <v>0</v>
      </c>
      <c r="V11" s="18">
        <v>0.04</v>
      </c>
      <c r="W11" s="18">
        <v>0</v>
      </c>
      <c r="X11" s="18">
        <v>0</v>
      </c>
      <c r="Y11" s="18">
        <v>1.86915887850467E-2</v>
      </c>
      <c r="Z11" s="18"/>
      <c r="AA11" s="18">
        <v>2.2857142857142899E-2</v>
      </c>
      <c r="AB11" s="18">
        <v>1.5748031496062999E-2</v>
      </c>
      <c r="AC11" s="18"/>
      <c r="AD11" s="18">
        <v>7.4999999999999997E-2</v>
      </c>
      <c r="AE11" s="18">
        <v>0</v>
      </c>
      <c r="AF11" s="18">
        <v>0</v>
      </c>
      <c r="AG11" s="18">
        <v>0</v>
      </c>
      <c r="AH11" s="18">
        <v>0</v>
      </c>
      <c r="AI11" s="18">
        <v>0</v>
      </c>
      <c r="AJ11" s="18">
        <v>3.0769230769230799E-2</v>
      </c>
      <c r="AK11" s="18">
        <v>1.9230769230769201E-2</v>
      </c>
      <c r="AL11" s="18">
        <v>0</v>
      </c>
      <c r="AM11" s="18">
        <v>1.1764705882352899E-2</v>
      </c>
      <c r="AN11" s="18"/>
      <c r="AO11" s="18">
        <v>3.0769230769230799E-2</v>
      </c>
      <c r="AP11" s="18">
        <v>8.8495575221238902E-3</v>
      </c>
      <c r="AQ11" s="18">
        <v>2.1505376344085999E-2</v>
      </c>
      <c r="AR11" s="18">
        <v>0</v>
      </c>
      <c r="AS11" s="18">
        <v>0</v>
      </c>
      <c r="AT11" s="18">
        <v>0.125</v>
      </c>
      <c r="AU11" s="18"/>
      <c r="AV11" s="18">
        <v>0</v>
      </c>
      <c r="AW11" s="18">
        <v>0</v>
      </c>
      <c r="AX11" s="18">
        <v>0</v>
      </c>
      <c r="AY11" s="18">
        <v>0</v>
      </c>
      <c r="AZ11" s="18">
        <v>0</v>
      </c>
      <c r="BA11" s="18">
        <v>0</v>
      </c>
      <c r="BB11" s="18">
        <v>0</v>
      </c>
      <c r="BC11" s="18">
        <v>0</v>
      </c>
      <c r="BD11" s="18">
        <v>0</v>
      </c>
      <c r="BE11" s="18">
        <v>0</v>
      </c>
      <c r="BF11" s="18">
        <v>0</v>
      </c>
      <c r="BG11" s="18">
        <v>0.25</v>
      </c>
      <c r="BH11" s="18">
        <v>2.7027027027027001E-2</v>
      </c>
      <c r="BI11" s="18">
        <v>0.125</v>
      </c>
      <c r="BJ11" s="18">
        <v>0</v>
      </c>
      <c r="BK11" s="18">
        <v>9.0909090909090898E-2</v>
      </c>
      <c r="BL11" s="18">
        <v>6.25E-2</v>
      </c>
      <c r="BM11" s="18">
        <v>0.28571428571428598</v>
      </c>
      <c r="BN11" s="18">
        <v>0</v>
      </c>
      <c r="BO11" s="18"/>
      <c r="BP11" s="18">
        <v>1.6853932584269701E-2</v>
      </c>
      <c r="BQ11" s="18"/>
      <c r="BR11" s="18">
        <v>6.8259385665529002E-3</v>
      </c>
      <c r="BS11" s="18"/>
      <c r="BT11" s="18">
        <v>1.8648018648018599E-2</v>
      </c>
    </row>
    <row r="12" spans="2:72" x14ac:dyDescent="0.2">
      <c r="B12" s="15" t="s">
        <v>132</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135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580</v>
      </c>
      <c r="D7" s="10">
        <v>212</v>
      </c>
      <c r="E7" s="10">
        <v>56</v>
      </c>
      <c r="F7" s="10">
        <v>24</v>
      </c>
      <c r="G7" s="10">
        <v>42</v>
      </c>
      <c r="H7" s="10">
        <v>29</v>
      </c>
      <c r="I7" s="10">
        <v>64</v>
      </c>
      <c r="J7" s="10">
        <v>35</v>
      </c>
      <c r="K7" s="10">
        <v>16</v>
      </c>
      <c r="L7" s="10">
        <v>54</v>
      </c>
      <c r="M7" s="10">
        <v>24</v>
      </c>
      <c r="N7" s="10">
        <v>17</v>
      </c>
      <c r="O7" s="10">
        <v>7</v>
      </c>
      <c r="P7" s="10"/>
      <c r="Q7" s="10">
        <v>23</v>
      </c>
      <c r="R7" s="10">
        <v>19</v>
      </c>
      <c r="S7" s="10">
        <v>30</v>
      </c>
      <c r="T7" s="10">
        <v>36</v>
      </c>
      <c r="U7" s="10">
        <v>34</v>
      </c>
      <c r="V7" s="10">
        <v>48</v>
      </c>
      <c r="W7" s="10">
        <v>66</v>
      </c>
      <c r="X7" s="10">
        <v>65</v>
      </c>
      <c r="Y7" s="10">
        <v>258</v>
      </c>
      <c r="Z7" s="10"/>
      <c r="AA7" s="10">
        <v>256</v>
      </c>
      <c r="AB7" s="10">
        <v>323</v>
      </c>
      <c r="AC7" s="10"/>
      <c r="AD7" s="10">
        <v>52</v>
      </c>
      <c r="AE7" s="10">
        <v>23</v>
      </c>
      <c r="AF7" s="10">
        <v>29</v>
      </c>
      <c r="AG7" s="10">
        <v>46</v>
      </c>
      <c r="AH7" s="10">
        <v>44</v>
      </c>
      <c r="AI7" s="10">
        <v>53</v>
      </c>
      <c r="AJ7" s="10">
        <v>79</v>
      </c>
      <c r="AK7" s="10">
        <v>66</v>
      </c>
      <c r="AL7" s="10">
        <v>70</v>
      </c>
      <c r="AM7" s="10">
        <v>112</v>
      </c>
      <c r="AN7" s="10"/>
      <c r="AO7" s="10">
        <v>199</v>
      </c>
      <c r="AP7" s="10">
        <v>158</v>
      </c>
      <c r="AQ7" s="10">
        <v>118</v>
      </c>
      <c r="AR7" s="10">
        <v>57</v>
      </c>
      <c r="AS7" s="10">
        <v>35</v>
      </c>
      <c r="AT7" s="10">
        <v>8</v>
      </c>
      <c r="AU7" s="10"/>
      <c r="AV7" s="10">
        <v>5</v>
      </c>
      <c r="AW7" s="10" t="s">
        <v>133</v>
      </c>
      <c r="AX7" s="10">
        <v>72</v>
      </c>
      <c r="AY7" s="10">
        <v>7</v>
      </c>
      <c r="AZ7" s="10">
        <v>2</v>
      </c>
      <c r="BA7" s="10">
        <v>39</v>
      </c>
      <c r="BB7" s="10">
        <v>60</v>
      </c>
      <c r="BC7" s="10">
        <v>15</v>
      </c>
      <c r="BD7" s="10">
        <v>9</v>
      </c>
      <c r="BE7" s="10">
        <v>139</v>
      </c>
      <c r="BF7" s="10">
        <v>72</v>
      </c>
      <c r="BG7" s="10">
        <v>10</v>
      </c>
      <c r="BH7" s="10">
        <v>57</v>
      </c>
      <c r="BI7" s="10">
        <v>10</v>
      </c>
      <c r="BJ7" s="10">
        <v>10</v>
      </c>
      <c r="BK7" s="10">
        <v>22</v>
      </c>
      <c r="BL7" s="10">
        <v>21</v>
      </c>
      <c r="BM7" s="10">
        <v>16</v>
      </c>
      <c r="BN7" s="10">
        <v>14</v>
      </c>
      <c r="BO7" s="10"/>
      <c r="BP7" s="10">
        <v>450</v>
      </c>
      <c r="BQ7" s="10"/>
      <c r="BR7" s="10">
        <v>580</v>
      </c>
      <c r="BS7" s="10"/>
      <c r="BT7" s="10">
        <v>293</v>
      </c>
    </row>
    <row r="8" spans="2:72" ht="16" x14ac:dyDescent="0.2">
      <c r="B8" s="17" t="s">
        <v>126</v>
      </c>
      <c r="C8" s="16">
        <v>0.10172413793103401</v>
      </c>
      <c r="D8" s="16">
        <v>0.12735849056603801</v>
      </c>
      <c r="E8" s="16">
        <v>0.160714285714286</v>
      </c>
      <c r="F8" s="16">
        <v>8.3333333333333301E-2</v>
      </c>
      <c r="G8" s="16">
        <v>4.7619047619047603E-2</v>
      </c>
      <c r="H8" s="16">
        <v>0.10344827586206901</v>
      </c>
      <c r="I8" s="16">
        <v>7.8125E-2</v>
      </c>
      <c r="J8" s="16">
        <v>5.7142857142857099E-2</v>
      </c>
      <c r="K8" s="16">
        <v>0.125</v>
      </c>
      <c r="L8" s="16">
        <v>9.2592592592592601E-2</v>
      </c>
      <c r="M8" s="16">
        <v>4.1666666666666699E-2</v>
      </c>
      <c r="N8" s="16">
        <v>5.8823529411764698E-2</v>
      </c>
      <c r="O8" s="16">
        <v>0</v>
      </c>
      <c r="P8" s="16"/>
      <c r="Q8" s="16">
        <v>0.30434782608695699</v>
      </c>
      <c r="R8" s="16">
        <v>0.105263157894737</v>
      </c>
      <c r="S8" s="16">
        <v>0.233333333333333</v>
      </c>
      <c r="T8" s="16">
        <v>8.3333333333333301E-2</v>
      </c>
      <c r="U8" s="16">
        <v>8.8235294117647106E-2</v>
      </c>
      <c r="V8" s="16">
        <v>0.14583333333333301</v>
      </c>
      <c r="W8" s="16">
        <v>0.10606060606060599</v>
      </c>
      <c r="X8" s="16">
        <v>0.123076923076923</v>
      </c>
      <c r="Y8" s="16">
        <v>5.8139534883720902E-2</v>
      </c>
      <c r="Z8" s="16"/>
      <c r="AA8" s="16">
        <v>0.140625</v>
      </c>
      <c r="AB8" s="16">
        <v>7.1207430340557307E-2</v>
      </c>
      <c r="AC8" s="16"/>
      <c r="AD8" s="16">
        <v>0.17307692307692299</v>
      </c>
      <c r="AE8" s="16">
        <v>0.217391304347826</v>
      </c>
      <c r="AF8" s="16">
        <v>0.24137931034482801</v>
      </c>
      <c r="AG8" s="16">
        <v>8.6956521739130405E-2</v>
      </c>
      <c r="AH8" s="16">
        <v>0.13636363636363599</v>
      </c>
      <c r="AI8" s="16">
        <v>9.4339622641509399E-2</v>
      </c>
      <c r="AJ8" s="16">
        <v>5.0632911392405097E-2</v>
      </c>
      <c r="AK8" s="16">
        <v>9.0909090909090898E-2</v>
      </c>
      <c r="AL8" s="16">
        <v>5.7142857142857099E-2</v>
      </c>
      <c r="AM8" s="16">
        <v>6.25E-2</v>
      </c>
      <c r="AN8" s="16"/>
      <c r="AO8" s="16">
        <v>0.17085427135678399</v>
      </c>
      <c r="AP8" s="16">
        <v>5.0632911392405097E-2</v>
      </c>
      <c r="AQ8" s="16">
        <v>8.4745762711864403E-2</v>
      </c>
      <c r="AR8" s="16">
        <v>7.0175438596491196E-2</v>
      </c>
      <c r="AS8" s="16">
        <v>0</v>
      </c>
      <c r="AT8" s="16">
        <v>0.25</v>
      </c>
      <c r="AU8" s="16"/>
      <c r="AV8" s="16">
        <v>0.4</v>
      </c>
      <c r="AW8" s="16" t="s">
        <v>134</v>
      </c>
      <c r="AX8" s="16">
        <v>2.7777777777777801E-2</v>
      </c>
      <c r="AY8" s="16">
        <v>0.42857142857142899</v>
      </c>
      <c r="AZ8" s="16">
        <v>0</v>
      </c>
      <c r="BA8" s="16">
        <v>0.102564102564103</v>
      </c>
      <c r="BB8" s="16">
        <v>0.1</v>
      </c>
      <c r="BC8" s="16">
        <v>0.2</v>
      </c>
      <c r="BD8" s="16">
        <v>0</v>
      </c>
      <c r="BE8" s="16">
        <v>7.9136690647481994E-2</v>
      </c>
      <c r="BF8" s="16">
        <v>9.7222222222222196E-2</v>
      </c>
      <c r="BG8" s="16">
        <v>0.1</v>
      </c>
      <c r="BH8" s="16">
        <v>8.7719298245614002E-2</v>
      </c>
      <c r="BI8" s="16">
        <v>0.1</v>
      </c>
      <c r="BJ8" s="16">
        <v>0.1</v>
      </c>
      <c r="BK8" s="16">
        <v>4.5454545454545497E-2</v>
      </c>
      <c r="BL8" s="16">
        <v>0.14285714285714299</v>
      </c>
      <c r="BM8" s="16">
        <v>0.4375</v>
      </c>
      <c r="BN8" s="16">
        <v>0.14285714285714299</v>
      </c>
      <c r="BO8" s="16"/>
      <c r="BP8" s="16">
        <v>8.8888888888888906E-2</v>
      </c>
      <c r="BQ8" s="16"/>
      <c r="BR8" s="16">
        <v>0.10172413793103401</v>
      </c>
      <c r="BS8" s="16"/>
      <c r="BT8" s="16">
        <v>7.5085324232081904E-2</v>
      </c>
    </row>
    <row r="9" spans="2:72" ht="16" x14ac:dyDescent="0.2">
      <c r="B9" s="17" t="s">
        <v>127</v>
      </c>
      <c r="C9" s="16">
        <v>0.64310344827586197</v>
      </c>
      <c r="D9" s="16">
        <v>0.61792452830188704</v>
      </c>
      <c r="E9" s="16">
        <v>0.60714285714285698</v>
      </c>
      <c r="F9" s="16">
        <v>0.70833333333333304</v>
      </c>
      <c r="G9" s="16">
        <v>0.69047619047619002</v>
      </c>
      <c r="H9" s="16">
        <v>0.65517241379310298</v>
      </c>
      <c r="I9" s="16">
        <v>0.65625</v>
      </c>
      <c r="J9" s="16">
        <v>0.628571428571429</v>
      </c>
      <c r="K9" s="16">
        <v>0.6875</v>
      </c>
      <c r="L9" s="16">
        <v>0.68518518518518501</v>
      </c>
      <c r="M9" s="16">
        <v>0.66666666666666696</v>
      </c>
      <c r="N9" s="16">
        <v>0.64705882352941202</v>
      </c>
      <c r="O9" s="16">
        <v>0.57142857142857095</v>
      </c>
      <c r="P9" s="16"/>
      <c r="Q9" s="16">
        <v>0.39130434782608697</v>
      </c>
      <c r="R9" s="16">
        <v>0.52631578947368396</v>
      </c>
      <c r="S9" s="16">
        <v>0.53333333333333299</v>
      </c>
      <c r="T9" s="16">
        <v>0.77777777777777801</v>
      </c>
      <c r="U9" s="16">
        <v>0.73529411764705899</v>
      </c>
      <c r="V9" s="16">
        <v>0.6875</v>
      </c>
      <c r="W9" s="16">
        <v>0.74242424242424199</v>
      </c>
      <c r="X9" s="16">
        <v>0.66153846153846196</v>
      </c>
      <c r="Y9" s="16">
        <v>0.61627906976744196</v>
      </c>
      <c r="Z9" s="16"/>
      <c r="AA9" s="16">
        <v>0.6640625</v>
      </c>
      <c r="AB9" s="16">
        <v>0.62538699690402499</v>
      </c>
      <c r="AC9" s="16"/>
      <c r="AD9" s="16">
        <v>0.61538461538461497</v>
      </c>
      <c r="AE9" s="16">
        <v>0.47826086956521702</v>
      </c>
      <c r="AF9" s="16">
        <v>0.62068965517241403</v>
      </c>
      <c r="AG9" s="16">
        <v>0.67391304347826098</v>
      </c>
      <c r="AH9" s="16">
        <v>0.68181818181818199</v>
      </c>
      <c r="AI9" s="16">
        <v>0.660377358490566</v>
      </c>
      <c r="AJ9" s="16">
        <v>0.632911392405063</v>
      </c>
      <c r="AK9" s="16">
        <v>0.66666666666666696</v>
      </c>
      <c r="AL9" s="16">
        <v>0.68571428571428605</v>
      </c>
      <c r="AM9" s="16">
        <v>0.64285714285714302</v>
      </c>
      <c r="AN9" s="16"/>
      <c r="AO9" s="16">
        <v>0.58793969849246197</v>
      </c>
      <c r="AP9" s="16">
        <v>0.759493670886076</v>
      </c>
      <c r="AQ9" s="16">
        <v>0.65254237288135597</v>
      </c>
      <c r="AR9" s="16">
        <v>0.61403508771929804</v>
      </c>
      <c r="AS9" s="16">
        <v>0.628571428571429</v>
      </c>
      <c r="AT9" s="16">
        <v>0.25</v>
      </c>
      <c r="AU9" s="16"/>
      <c r="AV9" s="16">
        <v>0.6</v>
      </c>
      <c r="AW9" s="16" t="s">
        <v>134</v>
      </c>
      <c r="AX9" s="16">
        <v>0.68055555555555602</v>
      </c>
      <c r="AY9" s="16">
        <v>0.42857142857142899</v>
      </c>
      <c r="AZ9" s="16">
        <v>1</v>
      </c>
      <c r="BA9" s="16">
        <v>0.69230769230769196</v>
      </c>
      <c r="BB9" s="16">
        <v>0.75</v>
      </c>
      <c r="BC9" s="16">
        <v>0.53333333333333299</v>
      </c>
      <c r="BD9" s="16">
        <v>0.88888888888888895</v>
      </c>
      <c r="BE9" s="16">
        <v>0.58992805755395705</v>
      </c>
      <c r="BF9" s="16">
        <v>0.63888888888888895</v>
      </c>
      <c r="BG9" s="16">
        <v>0.6</v>
      </c>
      <c r="BH9" s="16">
        <v>0.73684210526315796</v>
      </c>
      <c r="BI9" s="16">
        <v>0.7</v>
      </c>
      <c r="BJ9" s="16">
        <v>0.5</v>
      </c>
      <c r="BK9" s="16">
        <v>0.68181818181818199</v>
      </c>
      <c r="BL9" s="16">
        <v>0.61904761904761896</v>
      </c>
      <c r="BM9" s="16">
        <v>0.25</v>
      </c>
      <c r="BN9" s="16">
        <v>0.57142857142857095</v>
      </c>
      <c r="BO9" s="16"/>
      <c r="BP9" s="16">
        <v>0.64222222222222203</v>
      </c>
      <c r="BQ9" s="16"/>
      <c r="BR9" s="16">
        <v>0.64310344827586197</v>
      </c>
      <c r="BS9" s="16"/>
      <c r="BT9" s="16">
        <v>0.64163822525597303</v>
      </c>
    </row>
    <row r="10" spans="2:72" ht="16" x14ac:dyDescent="0.2">
      <c r="B10" s="17" t="s">
        <v>128</v>
      </c>
      <c r="C10" s="16">
        <v>0.225862068965517</v>
      </c>
      <c r="D10" s="16">
        <v>0.235849056603774</v>
      </c>
      <c r="E10" s="16">
        <v>0.214285714285714</v>
      </c>
      <c r="F10" s="16">
        <v>0.16666666666666699</v>
      </c>
      <c r="G10" s="16">
        <v>0.214285714285714</v>
      </c>
      <c r="H10" s="16">
        <v>0.20689655172413801</v>
      </c>
      <c r="I10" s="16">
        <v>0.25</v>
      </c>
      <c r="J10" s="16">
        <v>0.25714285714285701</v>
      </c>
      <c r="K10" s="16">
        <v>0.125</v>
      </c>
      <c r="L10" s="16">
        <v>0.203703703703704</v>
      </c>
      <c r="M10" s="16">
        <v>0.20833333333333301</v>
      </c>
      <c r="N10" s="16">
        <v>0.23529411764705899</v>
      </c>
      <c r="O10" s="16">
        <v>0.42857142857142899</v>
      </c>
      <c r="P10" s="16"/>
      <c r="Q10" s="16">
        <v>0.13043478260869601</v>
      </c>
      <c r="R10" s="16">
        <v>0.21052631578947401</v>
      </c>
      <c r="S10" s="16">
        <v>0.2</v>
      </c>
      <c r="T10" s="16">
        <v>8.3333333333333301E-2</v>
      </c>
      <c r="U10" s="16">
        <v>0.11764705882352899</v>
      </c>
      <c r="V10" s="16">
        <v>0.14583333333333301</v>
      </c>
      <c r="W10" s="16">
        <v>0.12121212121212099</v>
      </c>
      <c r="X10" s="16">
        <v>0.2</v>
      </c>
      <c r="Y10" s="16">
        <v>0.321705426356589</v>
      </c>
      <c r="Z10" s="16"/>
      <c r="AA10" s="16">
        <v>0.13671875</v>
      </c>
      <c r="AB10" s="16">
        <v>0.29721362229102199</v>
      </c>
      <c r="AC10" s="16"/>
      <c r="AD10" s="16">
        <v>0.134615384615385</v>
      </c>
      <c r="AE10" s="16">
        <v>0.173913043478261</v>
      </c>
      <c r="AF10" s="16">
        <v>0.10344827586206901</v>
      </c>
      <c r="AG10" s="16">
        <v>0.19565217391304299</v>
      </c>
      <c r="AH10" s="16">
        <v>0.13636363636363599</v>
      </c>
      <c r="AI10" s="16">
        <v>0.20754716981132099</v>
      </c>
      <c r="AJ10" s="16">
        <v>0.316455696202532</v>
      </c>
      <c r="AK10" s="16">
        <v>0.21212121212121199</v>
      </c>
      <c r="AL10" s="16">
        <v>0.24285714285714299</v>
      </c>
      <c r="AM10" s="16">
        <v>0.29464285714285698</v>
      </c>
      <c r="AN10" s="16"/>
      <c r="AO10" s="16">
        <v>0.20100502512562801</v>
      </c>
      <c r="AP10" s="16">
        <v>0.177215189873418</v>
      </c>
      <c r="AQ10" s="16">
        <v>0.22881355932203401</v>
      </c>
      <c r="AR10" s="16">
        <v>0.29824561403508798</v>
      </c>
      <c r="AS10" s="16">
        <v>0.371428571428571</v>
      </c>
      <c r="AT10" s="16">
        <v>0.5</v>
      </c>
      <c r="AU10" s="16"/>
      <c r="AV10" s="16">
        <v>0</v>
      </c>
      <c r="AW10" s="16" t="s">
        <v>134</v>
      </c>
      <c r="AX10" s="16">
        <v>0.27777777777777801</v>
      </c>
      <c r="AY10" s="16">
        <v>0.14285714285714299</v>
      </c>
      <c r="AZ10" s="16">
        <v>0</v>
      </c>
      <c r="BA10" s="16">
        <v>0.17948717948717899</v>
      </c>
      <c r="BB10" s="16">
        <v>0.15</v>
      </c>
      <c r="BC10" s="16">
        <v>0.2</v>
      </c>
      <c r="BD10" s="16">
        <v>0.11111111111111099</v>
      </c>
      <c r="BE10" s="16">
        <v>0.30215827338129497</v>
      </c>
      <c r="BF10" s="16">
        <v>0.26388888888888901</v>
      </c>
      <c r="BG10" s="16">
        <v>0</v>
      </c>
      <c r="BH10" s="16">
        <v>0.175438596491228</v>
      </c>
      <c r="BI10" s="16">
        <v>0.1</v>
      </c>
      <c r="BJ10" s="16">
        <v>0.4</v>
      </c>
      <c r="BK10" s="16">
        <v>0.18181818181818199</v>
      </c>
      <c r="BL10" s="16">
        <v>0.238095238095238</v>
      </c>
      <c r="BM10" s="16">
        <v>0.1875</v>
      </c>
      <c r="BN10" s="16">
        <v>0.14285714285714299</v>
      </c>
      <c r="BO10" s="16"/>
      <c r="BP10" s="16">
        <v>0.24444444444444399</v>
      </c>
      <c r="BQ10" s="16"/>
      <c r="BR10" s="16">
        <v>0.225862068965517</v>
      </c>
      <c r="BS10" s="16"/>
      <c r="BT10" s="16">
        <v>0.273037542662116</v>
      </c>
    </row>
    <row r="11" spans="2:72" ht="16" x14ac:dyDescent="0.2">
      <c r="B11" s="17" t="s">
        <v>90</v>
      </c>
      <c r="C11" s="18">
        <v>2.93103448275862E-2</v>
      </c>
      <c r="D11" s="18">
        <v>1.88679245283019E-2</v>
      </c>
      <c r="E11" s="18">
        <v>1.7857142857142901E-2</v>
      </c>
      <c r="F11" s="18">
        <v>4.1666666666666699E-2</v>
      </c>
      <c r="G11" s="18">
        <v>4.7619047619047603E-2</v>
      </c>
      <c r="H11" s="18">
        <v>3.4482758620689703E-2</v>
      </c>
      <c r="I11" s="18">
        <v>1.5625E-2</v>
      </c>
      <c r="J11" s="18">
        <v>5.7142857142857099E-2</v>
      </c>
      <c r="K11" s="18">
        <v>6.25E-2</v>
      </c>
      <c r="L11" s="18">
        <v>1.85185185185185E-2</v>
      </c>
      <c r="M11" s="18">
        <v>8.3333333333333301E-2</v>
      </c>
      <c r="N11" s="18">
        <v>5.8823529411764698E-2</v>
      </c>
      <c r="O11" s="18">
        <v>0</v>
      </c>
      <c r="P11" s="18"/>
      <c r="Q11" s="18">
        <v>0.173913043478261</v>
      </c>
      <c r="R11" s="18">
        <v>0.157894736842105</v>
      </c>
      <c r="S11" s="18">
        <v>3.3333333333333298E-2</v>
      </c>
      <c r="T11" s="18">
        <v>5.5555555555555601E-2</v>
      </c>
      <c r="U11" s="18">
        <v>5.8823529411764698E-2</v>
      </c>
      <c r="V11" s="18">
        <v>2.0833333333333301E-2</v>
      </c>
      <c r="W11" s="18">
        <v>3.03030303030303E-2</v>
      </c>
      <c r="X11" s="18">
        <v>1.5384615384615399E-2</v>
      </c>
      <c r="Y11" s="18">
        <v>3.8759689922480598E-3</v>
      </c>
      <c r="Z11" s="18"/>
      <c r="AA11" s="18">
        <v>5.859375E-2</v>
      </c>
      <c r="AB11" s="18">
        <v>6.1919504643962904E-3</v>
      </c>
      <c r="AC11" s="18"/>
      <c r="AD11" s="18">
        <v>7.69230769230769E-2</v>
      </c>
      <c r="AE11" s="18">
        <v>0.13043478260869601</v>
      </c>
      <c r="AF11" s="18">
        <v>3.4482758620689703E-2</v>
      </c>
      <c r="AG11" s="18">
        <v>4.3478260869565202E-2</v>
      </c>
      <c r="AH11" s="18">
        <v>4.5454545454545497E-2</v>
      </c>
      <c r="AI11" s="18">
        <v>3.77358490566038E-2</v>
      </c>
      <c r="AJ11" s="18">
        <v>0</v>
      </c>
      <c r="AK11" s="18">
        <v>3.03030303030303E-2</v>
      </c>
      <c r="AL11" s="18">
        <v>1.4285714285714299E-2</v>
      </c>
      <c r="AM11" s="18">
        <v>0</v>
      </c>
      <c r="AN11" s="18"/>
      <c r="AO11" s="18">
        <v>4.0201005025125601E-2</v>
      </c>
      <c r="AP11" s="18">
        <v>1.26582278481013E-2</v>
      </c>
      <c r="AQ11" s="18">
        <v>3.3898305084745797E-2</v>
      </c>
      <c r="AR11" s="18">
        <v>1.7543859649122799E-2</v>
      </c>
      <c r="AS11" s="18">
        <v>0</v>
      </c>
      <c r="AT11" s="18">
        <v>0</v>
      </c>
      <c r="AU11" s="18"/>
      <c r="AV11" s="18">
        <v>0</v>
      </c>
      <c r="AW11" s="18" t="s">
        <v>134</v>
      </c>
      <c r="AX11" s="18">
        <v>1.38888888888889E-2</v>
      </c>
      <c r="AY11" s="18">
        <v>0</v>
      </c>
      <c r="AZ11" s="18">
        <v>0</v>
      </c>
      <c r="BA11" s="18">
        <v>2.5641025641025599E-2</v>
      </c>
      <c r="BB11" s="18">
        <v>0</v>
      </c>
      <c r="BC11" s="18">
        <v>6.6666666666666693E-2</v>
      </c>
      <c r="BD11" s="18">
        <v>0</v>
      </c>
      <c r="BE11" s="18">
        <v>2.8776978417266199E-2</v>
      </c>
      <c r="BF11" s="18">
        <v>0</v>
      </c>
      <c r="BG11" s="18">
        <v>0.3</v>
      </c>
      <c r="BH11" s="18">
        <v>0</v>
      </c>
      <c r="BI11" s="18">
        <v>0.1</v>
      </c>
      <c r="BJ11" s="18">
        <v>0</v>
      </c>
      <c r="BK11" s="18">
        <v>9.0909090909090898E-2</v>
      </c>
      <c r="BL11" s="18">
        <v>0</v>
      </c>
      <c r="BM11" s="18">
        <v>0.125</v>
      </c>
      <c r="BN11" s="18">
        <v>0.14285714285714299</v>
      </c>
      <c r="BO11" s="18"/>
      <c r="BP11" s="18">
        <v>2.4444444444444401E-2</v>
      </c>
      <c r="BQ11" s="18"/>
      <c r="BR11" s="18">
        <v>2.93103448275862E-2</v>
      </c>
      <c r="BS11" s="18"/>
      <c r="BT11" s="18">
        <v>1.02389078498294E-2</v>
      </c>
    </row>
    <row r="12" spans="2:72" x14ac:dyDescent="0.2">
      <c r="B12" s="15" t="s">
        <v>136</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BT1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142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137</v>
      </c>
      <c r="C8" s="16">
        <v>0.18575418994413401</v>
      </c>
      <c r="D8" s="16">
        <v>0.224806201550388</v>
      </c>
      <c r="E8" s="16">
        <v>8.3333333333333301E-2</v>
      </c>
      <c r="F8" s="16">
        <v>0.13793103448275901</v>
      </c>
      <c r="G8" s="16">
        <v>0.22</v>
      </c>
      <c r="H8" s="16">
        <v>0.114285714285714</v>
      </c>
      <c r="I8" s="16">
        <v>0.102564102564103</v>
      </c>
      <c r="J8" s="16">
        <v>0.155555555555556</v>
      </c>
      <c r="K8" s="16">
        <v>0.40909090909090901</v>
      </c>
      <c r="L8" s="16">
        <v>0.21212121212121199</v>
      </c>
      <c r="M8" s="16">
        <v>0.17241379310344801</v>
      </c>
      <c r="N8" s="16">
        <v>0.25</v>
      </c>
      <c r="O8" s="16">
        <v>0.125</v>
      </c>
      <c r="P8" s="16"/>
      <c r="Q8" s="16">
        <v>5.4054054054054099E-2</v>
      </c>
      <c r="R8" s="16">
        <v>0</v>
      </c>
      <c r="S8" s="16">
        <v>8.5714285714285701E-2</v>
      </c>
      <c r="T8" s="16">
        <v>6.8181818181818205E-2</v>
      </c>
      <c r="U8" s="16">
        <v>6.8181818181818205E-2</v>
      </c>
      <c r="V8" s="16">
        <v>0.12987012987013</v>
      </c>
      <c r="W8" s="16">
        <v>0.16250000000000001</v>
      </c>
      <c r="X8" s="16">
        <v>0.21333333333333299</v>
      </c>
      <c r="Y8" s="16">
        <v>0.28135593220339</v>
      </c>
      <c r="Z8" s="16"/>
      <c r="AA8" s="16">
        <v>9.8550724637681206E-2</v>
      </c>
      <c r="AB8" s="16">
        <v>0.267567567567568</v>
      </c>
      <c r="AC8" s="16"/>
      <c r="AD8" s="16">
        <v>6.4102564102564097E-2</v>
      </c>
      <c r="AE8" s="16">
        <v>2.8571428571428598E-2</v>
      </c>
      <c r="AF8" s="16">
        <v>0.11764705882352899</v>
      </c>
      <c r="AG8" s="16">
        <v>7.0175438596491196E-2</v>
      </c>
      <c r="AH8" s="16">
        <v>0.14285714285714299</v>
      </c>
      <c r="AI8" s="16">
        <v>8.5714285714285701E-2</v>
      </c>
      <c r="AJ8" s="16">
        <v>0.24468085106383</v>
      </c>
      <c r="AK8" s="16">
        <v>0.21052631578947401</v>
      </c>
      <c r="AL8" s="16">
        <v>0.296296296296296</v>
      </c>
      <c r="AM8" s="16">
        <v>0.31496062992126</v>
      </c>
      <c r="AN8" s="16"/>
      <c r="AO8" s="16">
        <v>8.1395348837209294E-2</v>
      </c>
      <c r="AP8" s="16">
        <v>0.15343915343915299</v>
      </c>
      <c r="AQ8" s="16">
        <v>0.26618705035971202</v>
      </c>
      <c r="AR8" s="16">
        <v>0.26760563380281699</v>
      </c>
      <c r="AS8" s="16">
        <v>0.52500000000000002</v>
      </c>
      <c r="AT8" s="16">
        <v>0.38461538461538503</v>
      </c>
      <c r="AU8" s="16"/>
      <c r="AV8" s="16">
        <v>0</v>
      </c>
      <c r="AW8" s="16">
        <v>0</v>
      </c>
      <c r="AX8" s="16">
        <v>0.31168831168831201</v>
      </c>
      <c r="AY8" s="16">
        <v>0</v>
      </c>
      <c r="AZ8" s="16">
        <v>0</v>
      </c>
      <c r="BA8" s="16">
        <v>0.10638297872340401</v>
      </c>
      <c r="BB8" s="16">
        <v>0.157894736842105</v>
      </c>
      <c r="BC8" s="16">
        <v>0.157894736842105</v>
      </c>
      <c r="BD8" s="16">
        <v>0.15384615384615399</v>
      </c>
      <c r="BE8" s="16">
        <v>0.217391304347826</v>
      </c>
      <c r="BF8" s="16">
        <v>0.265060240963855</v>
      </c>
      <c r="BG8" s="16">
        <v>0.18181818181818199</v>
      </c>
      <c r="BH8" s="16">
        <v>0.173913043478261</v>
      </c>
      <c r="BI8" s="16">
        <v>0.133333333333333</v>
      </c>
      <c r="BJ8" s="16">
        <v>7.69230769230769E-2</v>
      </c>
      <c r="BK8" s="16">
        <v>0.11111111111111099</v>
      </c>
      <c r="BL8" s="16">
        <v>0.21875</v>
      </c>
      <c r="BM8" s="16">
        <v>0</v>
      </c>
      <c r="BN8" s="16">
        <v>9.0909090909090898E-2</v>
      </c>
      <c r="BO8" s="16"/>
      <c r="BP8" s="16">
        <v>0.22641509433962301</v>
      </c>
      <c r="BQ8" s="16"/>
      <c r="BR8" s="16">
        <v>0.198275862068966</v>
      </c>
      <c r="BS8" s="16"/>
      <c r="BT8" s="16">
        <v>0.20279720279720301</v>
      </c>
    </row>
    <row r="9" spans="2:72" ht="16" x14ac:dyDescent="0.2">
      <c r="B9" s="17" t="s">
        <v>138</v>
      </c>
      <c r="C9" s="16">
        <v>0.51536312849162003</v>
      </c>
      <c r="D9" s="16">
        <v>0.51550387596899205</v>
      </c>
      <c r="E9" s="16">
        <v>0.51388888888888895</v>
      </c>
      <c r="F9" s="16">
        <v>0.51724137931034497</v>
      </c>
      <c r="G9" s="16">
        <v>0.56000000000000005</v>
      </c>
      <c r="H9" s="16">
        <v>0.57142857142857095</v>
      </c>
      <c r="I9" s="16">
        <v>0.53846153846153799</v>
      </c>
      <c r="J9" s="16">
        <v>0.422222222222222</v>
      </c>
      <c r="K9" s="16">
        <v>0.54545454545454497</v>
      </c>
      <c r="L9" s="16">
        <v>0.45454545454545497</v>
      </c>
      <c r="M9" s="16">
        <v>0.58620689655172398</v>
      </c>
      <c r="N9" s="16">
        <v>0.41666666666666702</v>
      </c>
      <c r="O9" s="16">
        <v>0.75</v>
      </c>
      <c r="P9" s="16"/>
      <c r="Q9" s="16">
        <v>0.27027027027027001</v>
      </c>
      <c r="R9" s="16">
        <v>0.32142857142857101</v>
      </c>
      <c r="S9" s="16">
        <v>0.314285714285714</v>
      </c>
      <c r="T9" s="16">
        <v>0.52272727272727304</v>
      </c>
      <c r="U9" s="16">
        <v>0.68181818181818199</v>
      </c>
      <c r="V9" s="16">
        <v>0.59740259740259705</v>
      </c>
      <c r="W9" s="16">
        <v>0.6</v>
      </c>
      <c r="X9" s="16">
        <v>0.57333333333333303</v>
      </c>
      <c r="Y9" s="16">
        <v>0.50508474576271201</v>
      </c>
      <c r="Z9" s="16"/>
      <c r="AA9" s="16">
        <v>0.51304347826087005</v>
      </c>
      <c r="AB9" s="16">
        <v>0.51891891891891895</v>
      </c>
      <c r="AC9" s="16"/>
      <c r="AD9" s="16">
        <v>0.33333333333333298</v>
      </c>
      <c r="AE9" s="16">
        <v>0.48571428571428599</v>
      </c>
      <c r="AF9" s="16">
        <v>0.38235294117647101</v>
      </c>
      <c r="AG9" s="16">
        <v>0.61403508771929804</v>
      </c>
      <c r="AH9" s="16">
        <v>0.44642857142857101</v>
      </c>
      <c r="AI9" s="16">
        <v>0.61428571428571399</v>
      </c>
      <c r="AJ9" s="16">
        <v>0.51063829787234005</v>
      </c>
      <c r="AK9" s="16">
        <v>0.64473684210526305</v>
      </c>
      <c r="AL9" s="16">
        <v>0.54320987654320996</v>
      </c>
      <c r="AM9" s="16">
        <v>0.51968503937007904</v>
      </c>
      <c r="AN9" s="16"/>
      <c r="AO9" s="16">
        <v>0.45736434108527102</v>
      </c>
      <c r="AP9" s="16">
        <v>0.61375661375661394</v>
      </c>
      <c r="AQ9" s="16">
        <v>0.56115107913669104</v>
      </c>
      <c r="AR9" s="16">
        <v>0.46478873239436602</v>
      </c>
      <c r="AS9" s="16">
        <v>0.375</v>
      </c>
      <c r="AT9" s="16">
        <v>0.38461538461538503</v>
      </c>
      <c r="AU9" s="16"/>
      <c r="AV9" s="16">
        <v>0.16666666666666699</v>
      </c>
      <c r="AW9" s="16">
        <v>0.5</v>
      </c>
      <c r="AX9" s="16">
        <v>0.506493506493506</v>
      </c>
      <c r="AY9" s="16">
        <v>0.5</v>
      </c>
      <c r="AZ9" s="16">
        <v>0.25</v>
      </c>
      <c r="BA9" s="16">
        <v>0.53191489361702105</v>
      </c>
      <c r="BB9" s="16">
        <v>0.51315789473684204</v>
      </c>
      <c r="BC9" s="16">
        <v>0.47368421052631599</v>
      </c>
      <c r="BD9" s="16">
        <v>0.46153846153846201</v>
      </c>
      <c r="BE9" s="16">
        <v>0.57142857142857095</v>
      </c>
      <c r="BF9" s="16">
        <v>0.50602409638554202</v>
      </c>
      <c r="BG9" s="16">
        <v>0.36363636363636398</v>
      </c>
      <c r="BH9" s="16">
        <v>0.565217391304348</v>
      </c>
      <c r="BI9" s="16">
        <v>0.266666666666667</v>
      </c>
      <c r="BJ9" s="16">
        <v>0.61538461538461497</v>
      </c>
      <c r="BK9" s="16">
        <v>0.52777777777777801</v>
      </c>
      <c r="BL9" s="16">
        <v>0.46875</v>
      </c>
      <c r="BM9" s="16">
        <v>0.35</v>
      </c>
      <c r="BN9" s="16">
        <v>0.59090909090909105</v>
      </c>
      <c r="BO9" s="16"/>
      <c r="BP9" s="16">
        <v>0.53773584905660399</v>
      </c>
      <c r="BQ9" s="16"/>
      <c r="BR9" s="16">
        <v>0.50344827586206897</v>
      </c>
      <c r="BS9" s="16"/>
      <c r="BT9" s="16">
        <v>0.55011655011655003</v>
      </c>
    </row>
    <row r="10" spans="2:72" ht="16" x14ac:dyDescent="0.2">
      <c r="B10" s="17" t="s">
        <v>139</v>
      </c>
      <c r="C10" s="16">
        <v>0.269553072625698</v>
      </c>
      <c r="D10" s="16">
        <v>0.21317829457364301</v>
      </c>
      <c r="E10" s="16">
        <v>0.38888888888888901</v>
      </c>
      <c r="F10" s="16">
        <v>0.27586206896551702</v>
      </c>
      <c r="G10" s="16">
        <v>0.22</v>
      </c>
      <c r="H10" s="16">
        <v>0.25714285714285701</v>
      </c>
      <c r="I10" s="16">
        <v>0.34615384615384598</v>
      </c>
      <c r="J10" s="16">
        <v>0.4</v>
      </c>
      <c r="K10" s="16">
        <v>4.5454545454545497E-2</v>
      </c>
      <c r="L10" s="16">
        <v>0.33333333333333298</v>
      </c>
      <c r="M10" s="16">
        <v>0.24137931034482801</v>
      </c>
      <c r="N10" s="16">
        <v>0.25</v>
      </c>
      <c r="O10" s="16">
        <v>0.125</v>
      </c>
      <c r="P10" s="16"/>
      <c r="Q10" s="16">
        <v>0.62162162162162204</v>
      </c>
      <c r="R10" s="16">
        <v>0.67857142857142905</v>
      </c>
      <c r="S10" s="16">
        <v>0.6</v>
      </c>
      <c r="T10" s="16">
        <v>0.40909090909090901</v>
      </c>
      <c r="U10" s="16">
        <v>0.25</v>
      </c>
      <c r="V10" s="16">
        <v>0.25974025974025999</v>
      </c>
      <c r="W10" s="16">
        <v>0.1875</v>
      </c>
      <c r="X10" s="16">
        <v>0.16</v>
      </c>
      <c r="Y10" s="16">
        <v>0.17966101694915301</v>
      </c>
      <c r="Z10" s="16"/>
      <c r="AA10" s="16">
        <v>0.36811594202898601</v>
      </c>
      <c r="AB10" s="16">
        <v>0.17567567567567599</v>
      </c>
      <c r="AC10" s="16"/>
      <c r="AD10" s="16">
        <v>0.56410256410256399</v>
      </c>
      <c r="AE10" s="16">
        <v>0.42857142857142899</v>
      </c>
      <c r="AF10" s="16">
        <v>0.5</v>
      </c>
      <c r="AG10" s="16">
        <v>0.28070175438596501</v>
      </c>
      <c r="AH10" s="16">
        <v>0.39285714285714302</v>
      </c>
      <c r="AI10" s="16">
        <v>0.28571428571428598</v>
      </c>
      <c r="AJ10" s="16">
        <v>0.20212765957446799</v>
      </c>
      <c r="AK10" s="16">
        <v>0.144736842105263</v>
      </c>
      <c r="AL10" s="16">
        <v>0.12345679012345701</v>
      </c>
      <c r="AM10" s="16">
        <v>0.12598425196850399</v>
      </c>
      <c r="AN10" s="16"/>
      <c r="AO10" s="16">
        <v>0.43023255813953498</v>
      </c>
      <c r="AP10" s="16">
        <v>0.206349206349206</v>
      </c>
      <c r="AQ10" s="16">
        <v>0.15107913669064699</v>
      </c>
      <c r="AR10" s="16">
        <v>0.22535211267605601</v>
      </c>
      <c r="AS10" s="16">
        <v>7.4999999999999997E-2</v>
      </c>
      <c r="AT10" s="16">
        <v>0.15384615384615399</v>
      </c>
      <c r="AU10" s="16"/>
      <c r="AV10" s="16">
        <v>0.5</v>
      </c>
      <c r="AW10" s="16">
        <v>0.5</v>
      </c>
      <c r="AX10" s="16">
        <v>0.15584415584415601</v>
      </c>
      <c r="AY10" s="16">
        <v>0.4</v>
      </c>
      <c r="AZ10" s="16">
        <v>0.75</v>
      </c>
      <c r="BA10" s="16">
        <v>0.340425531914894</v>
      </c>
      <c r="BB10" s="16">
        <v>0.28947368421052599</v>
      </c>
      <c r="BC10" s="16">
        <v>0.36842105263157898</v>
      </c>
      <c r="BD10" s="16">
        <v>0.30769230769230799</v>
      </c>
      <c r="BE10" s="16">
        <v>0.19254658385093201</v>
      </c>
      <c r="BF10" s="16">
        <v>0.20481927710843401</v>
      </c>
      <c r="BG10" s="16">
        <v>0.45454545454545497</v>
      </c>
      <c r="BH10" s="16">
        <v>0.231884057971014</v>
      </c>
      <c r="BI10" s="16">
        <v>0.53333333333333299</v>
      </c>
      <c r="BJ10" s="16">
        <v>0.230769230769231</v>
      </c>
      <c r="BK10" s="16">
        <v>0.33333333333333298</v>
      </c>
      <c r="BL10" s="16">
        <v>0.28125</v>
      </c>
      <c r="BM10" s="16">
        <v>0.65</v>
      </c>
      <c r="BN10" s="16">
        <v>0.31818181818181801</v>
      </c>
      <c r="BO10" s="16"/>
      <c r="BP10" s="16">
        <v>0.20754716981132099</v>
      </c>
      <c r="BQ10" s="16"/>
      <c r="BR10" s="16">
        <v>0.26551724137930999</v>
      </c>
      <c r="BS10" s="16"/>
      <c r="BT10" s="16">
        <v>0.20979020979021001</v>
      </c>
    </row>
    <row r="11" spans="2:72" ht="16" x14ac:dyDescent="0.2">
      <c r="B11" s="17" t="s">
        <v>140</v>
      </c>
      <c r="C11" s="16">
        <v>2.3743016759776501E-2</v>
      </c>
      <c r="D11" s="16">
        <v>3.4883720930232599E-2</v>
      </c>
      <c r="E11" s="16">
        <v>1.38888888888889E-2</v>
      </c>
      <c r="F11" s="16">
        <v>3.4482758620689703E-2</v>
      </c>
      <c r="G11" s="16">
        <v>0</v>
      </c>
      <c r="H11" s="16">
        <v>5.7142857142857099E-2</v>
      </c>
      <c r="I11" s="16">
        <v>1.2820512820512799E-2</v>
      </c>
      <c r="J11" s="16">
        <v>2.2222222222222199E-2</v>
      </c>
      <c r="K11" s="16">
        <v>0</v>
      </c>
      <c r="L11" s="16">
        <v>0</v>
      </c>
      <c r="M11" s="16">
        <v>0</v>
      </c>
      <c r="N11" s="16">
        <v>8.3333333333333301E-2</v>
      </c>
      <c r="O11" s="16">
        <v>0</v>
      </c>
      <c r="P11" s="16"/>
      <c r="Q11" s="16">
        <v>2.7027027027027001E-2</v>
      </c>
      <c r="R11" s="16">
        <v>0</v>
      </c>
      <c r="S11" s="16">
        <v>0</v>
      </c>
      <c r="T11" s="16">
        <v>0</v>
      </c>
      <c r="U11" s="16">
        <v>0</v>
      </c>
      <c r="V11" s="16">
        <v>1.2987012987013E-2</v>
      </c>
      <c r="W11" s="16">
        <v>0.05</v>
      </c>
      <c r="X11" s="16">
        <v>5.3333333333333302E-2</v>
      </c>
      <c r="Y11" s="16">
        <v>2.3728813559322E-2</v>
      </c>
      <c r="Z11" s="16"/>
      <c r="AA11" s="16">
        <v>1.7391304347826101E-2</v>
      </c>
      <c r="AB11" s="16">
        <v>2.97297297297297E-2</v>
      </c>
      <c r="AC11" s="16"/>
      <c r="AD11" s="16">
        <v>1.2820512820512799E-2</v>
      </c>
      <c r="AE11" s="16">
        <v>5.7142857142857099E-2</v>
      </c>
      <c r="AF11" s="16">
        <v>0</v>
      </c>
      <c r="AG11" s="16">
        <v>3.5087719298245598E-2</v>
      </c>
      <c r="AH11" s="16">
        <v>1.7857142857142901E-2</v>
      </c>
      <c r="AI11" s="16">
        <v>1.4285714285714299E-2</v>
      </c>
      <c r="AJ11" s="16">
        <v>4.2553191489361701E-2</v>
      </c>
      <c r="AK11" s="16">
        <v>0</v>
      </c>
      <c r="AL11" s="16">
        <v>2.4691358024691398E-2</v>
      </c>
      <c r="AM11" s="16">
        <v>3.1496062992125998E-2</v>
      </c>
      <c r="AN11" s="16"/>
      <c r="AO11" s="16">
        <v>2.7131782945736399E-2</v>
      </c>
      <c r="AP11" s="16">
        <v>2.1164021164021201E-2</v>
      </c>
      <c r="AQ11" s="16">
        <v>1.4388489208633099E-2</v>
      </c>
      <c r="AR11" s="16">
        <v>4.2253521126760597E-2</v>
      </c>
      <c r="AS11" s="16">
        <v>2.5000000000000001E-2</v>
      </c>
      <c r="AT11" s="16">
        <v>0</v>
      </c>
      <c r="AU11" s="16"/>
      <c r="AV11" s="16">
        <v>0.33333333333333298</v>
      </c>
      <c r="AW11" s="16">
        <v>0</v>
      </c>
      <c r="AX11" s="16">
        <v>2.5974025974026E-2</v>
      </c>
      <c r="AY11" s="16">
        <v>0</v>
      </c>
      <c r="AZ11" s="16">
        <v>0</v>
      </c>
      <c r="BA11" s="16">
        <v>2.1276595744680899E-2</v>
      </c>
      <c r="BB11" s="16">
        <v>3.94736842105263E-2</v>
      </c>
      <c r="BC11" s="16">
        <v>0</v>
      </c>
      <c r="BD11" s="16">
        <v>7.69230769230769E-2</v>
      </c>
      <c r="BE11" s="16">
        <v>1.2422360248447201E-2</v>
      </c>
      <c r="BF11" s="16">
        <v>2.40963855421687E-2</v>
      </c>
      <c r="BG11" s="16">
        <v>0</v>
      </c>
      <c r="BH11" s="16">
        <v>2.8985507246376802E-2</v>
      </c>
      <c r="BI11" s="16">
        <v>6.6666666666666693E-2</v>
      </c>
      <c r="BJ11" s="16">
        <v>7.69230769230769E-2</v>
      </c>
      <c r="BK11" s="16">
        <v>0</v>
      </c>
      <c r="BL11" s="16">
        <v>0</v>
      </c>
      <c r="BM11" s="16">
        <v>0</v>
      </c>
      <c r="BN11" s="16">
        <v>0</v>
      </c>
      <c r="BO11" s="16"/>
      <c r="BP11" s="16">
        <v>2.4528301886792499E-2</v>
      </c>
      <c r="BQ11" s="16"/>
      <c r="BR11" s="16">
        <v>2.7586206896551699E-2</v>
      </c>
      <c r="BS11" s="16"/>
      <c r="BT11" s="16">
        <v>3.03030303030303E-2</v>
      </c>
    </row>
    <row r="12" spans="2:72" ht="16" x14ac:dyDescent="0.2">
      <c r="B12" s="17" t="s">
        <v>141</v>
      </c>
      <c r="C12" s="16">
        <v>2.7932960893854702E-3</v>
      </c>
      <c r="D12" s="16">
        <v>3.8759689922480598E-3</v>
      </c>
      <c r="E12" s="16">
        <v>0</v>
      </c>
      <c r="F12" s="16">
        <v>3.4482758620689703E-2</v>
      </c>
      <c r="G12" s="16">
        <v>0</v>
      </c>
      <c r="H12" s="16">
        <v>0</v>
      </c>
      <c r="I12" s="16">
        <v>0</v>
      </c>
      <c r="J12" s="16">
        <v>0</v>
      </c>
      <c r="K12" s="16">
        <v>0</v>
      </c>
      <c r="L12" s="16">
        <v>0</v>
      </c>
      <c r="M12" s="16">
        <v>0</v>
      </c>
      <c r="N12" s="16">
        <v>0</v>
      </c>
      <c r="O12" s="16">
        <v>0</v>
      </c>
      <c r="P12" s="16"/>
      <c r="Q12" s="16">
        <v>0</v>
      </c>
      <c r="R12" s="16">
        <v>0</v>
      </c>
      <c r="S12" s="16">
        <v>0</v>
      </c>
      <c r="T12" s="16">
        <v>0</v>
      </c>
      <c r="U12" s="16">
        <v>0</v>
      </c>
      <c r="V12" s="16">
        <v>0</v>
      </c>
      <c r="W12" s="16">
        <v>0</v>
      </c>
      <c r="X12" s="16">
        <v>0</v>
      </c>
      <c r="Y12" s="16">
        <v>6.7796610169491497E-3</v>
      </c>
      <c r="Z12" s="16"/>
      <c r="AA12" s="16">
        <v>0</v>
      </c>
      <c r="AB12" s="16">
        <v>5.40540540540541E-3</v>
      </c>
      <c r="AC12" s="16"/>
      <c r="AD12" s="16">
        <v>1.2820512820512799E-2</v>
      </c>
      <c r="AE12" s="16">
        <v>0</v>
      </c>
      <c r="AF12" s="16">
        <v>0</v>
      </c>
      <c r="AG12" s="16">
        <v>0</v>
      </c>
      <c r="AH12" s="16">
        <v>0</v>
      </c>
      <c r="AI12" s="16">
        <v>0</v>
      </c>
      <c r="AJ12" s="16">
        <v>0</v>
      </c>
      <c r="AK12" s="16">
        <v>0</v>
      </c>
      <c r="AL12" s="16">
        <v>1.2345679012345699E-2</v>
      </c>
      <c r="AM12" s="16">
        <v>0</v>
      </c>
      <c r="AN12" s="16"/>
      <c r="AO12" s="16">
        <v>0</v>
      </c>
      <c r="AP12" s="16">
        <v>0</v>
      </c>
      <c r="AQ12" s="16">
        <v>7.1942446043165497E-3</v>
      </c>
      <c r="AR12" s="16">
        <v>0</v>
      </c>
      <c r="AS12" s="16">
        <v>0</v>
      </c>
      <c r="AT12" s="16">
        <v>7.69230769230769E-2</v>
      </c>
      <c r="AU12" s="16"/>
      <c r="AV12" s="16">
        <v>0</v>
      </c>
      <c r="AW12" s="16">
        <v>0</v>
      </c>
      <c r="AX12" s="16">
        <v>0</v>
      </c>
      <c r="AY12" s="16">
        <v>0.1</v>
      </c>
      <c r="AZ12" s="16">
        <v>0</v>
      </c>
      <c r="BA12" s="16">
        <v>0</v>
      </c>
      <c r="BB12" s="16">
        <v>0</v>
      </c>
      <c r="BC12" s="16">
        <v>0</v>
      </c>
      <c r="BD12" s="16">
        <v>0</v>
      </c>
      <c r="BE12" s="16">
        <v>0</v>
      </c>
      <c r="BF12" s="16">
        <v>0</v>
      </c>
      <c r="BG12" s="16">
        <v>0</v>
      </c>
      <c r="BH12" s="16">
        <v>0</v>
      </c>
      <c r="BI12" s="16">
        <v>0</v>
      </c>
      <c r="BJ12" s="16">
        <v>0</v>
      </c>
      <c r="BK12" s="16">
        <v>0</v>
      </c>
      <c r="BL12" s="16">
        <v>3.125E-2</v>
      </c>
      <c r="BM12" s="16">
        <v>0</v>
      </c>
      <c r="BN12" s="16">
        <v>0</v>
      </c>
      <c r="BO12" s="16"/>
      <c r="BP12" s="16">
        <v>1.88679245283019E-3</v>
      </c>
      <c r="BQ12" s="16"/>
      <c r="BR12" s="16">
        <v>1.7241379310344799E-3</v>
      </c>
      <c r="BS12" s="16"/>
      <c r="BT12" s="16">
        <v>4.6620046620046603E-3</v>
      </c>
    </row>
    <row r="13" spans="2:72" ht="16" x14ac:dyDescent="0.2">
      <c r="B13" s="17" t="s">
        <v>122</v>
      </c>
      <c r="C13" s="18">
        <v>2.7932960893854702E-3</v>
      </c>
      <c r="D13" s="18">
        <v>7.7519379844961196E-3</v>
      </c>
      <c r="E13" s="18">
        <v>0</v>
      </c>
      <c r="F13" s="18">
        <v>0</v>
      </c>
      <c r="G13" s="18">
        <v>0</v>
      </c>
      <c r="H13" s="18">
        <v>0</v>
      </c>
      <c r="I13" s="18">
        <v>0</v>
      </c>
      <c r="J13" s="18">
        <v>0</v>
      </c>
      <c r="K13" s="18">
        <v>0</v>
      </c>
      <c r="L13" s="18">
        <v>0</v>
      </c>
      <c r="M13" s="18">
        <v>0</v>
      </c>
      <c r="N13" s="18">
        <v>0</v>
      </c>
      <c r="O13" s="18">
        <v>0</v>
      </c>
      <c r="P13" s="18"/>
      <c r="Q13" s="18">
        <v>2.7027027027027001E-2</v>
      </c>
      <c r="R13" s="18">
        <v>0</v>
      </c>
      <c r="S13" s="18">
        <v>0</v>
      </c>
      <c r="T13" s="18">
        <v>0</v>
      </c>
      <c r="U13" s="18">
        <v>0</v>
      </c>
      <c r="V13" s="18">
        <v>0</v>
      </c>
      <c r="W13" s="18">
        <v>0</v>
      </c>
      <c r="X13" s="18">
        <v>0</v>
      </c>
      <c r="Y13" s="18">
        <v>3.3898305084745801E-3</v>
      </c>
      <c r="Z13" s="18"/>
      <c r="AA13" s="18">
        <v>2.8985507246376799E-3</v>
      </c>
      <c r="AB13" s="18">
        <v>2.7027027027026998E-3</v>
      </c>
      <c r="AC13" s="18"/>
      <c r="AD13" s="18">
        <v>1.2820512820512799E-2</v>
      </c>
      <c r="AE13" s="18">
        <v>0</v>
      </c>
      <c r="AF13" s="18">
        <v>0</v>
      </c>
      <c r="AG13" s="18">
        <v>0</v>
      </c>
      <c r="AH13" s="18">
        <v>0</v>
      </c>
      <c r="AI13" s="18">
        <v>0</v>
      </c>
      <c r="AJ13" s="18">
        <v>0</v>
      </c>
      <c r="AK13" s="18">
        <v>0</v>
      </c>
      <c r="AL13" s="18">
        <v>0</v>
      </c>
      <c r="AM13" s="18">
        <v>7.8740157480314994E-3</v>
      </c>
      <c r="AN13" s="18"/>
      <c r="AO13" s="18">
        <v>3.8759689922480598E-3</v>
      </c>
      <c r="AP13" s="18">
        <v>5.2910052910052898E-3</v>
      </c>
      <c r="AQ13" s="18">
        <v>0</v>
      </c>
      <c r="AR13" s="18">
        <v>0</v>
      </c>
      <c r="AS13" s="18">
        <v>0</v>
      </c>
      <c r="AT13" s="18">
        <v>0</v>
      </c>
      <c r="AU13" s="18"/>
      <c r="AV13" s="18">
        <v>0</v>
      </c>
      <c r="AW13" s="18">
        <v>0</v>
      </c>
      <c r="AX13" s="18">
        <v>0</v>
      </c>
      <c r="AY13" s="18">
        <v>0</v>
      </c>
      <c r="AZ13" s="18">
        <v>0</v>
      </c>
      <c r="BA13" s="18">
        <v>0</v>
      </c>
      <c r="BB13" s="18">
        <v>0</v>
      </c>
      <c r="BC13" s="18">
        <v>0</v>
      </c>
      <c r="BD13" s="18">
        <v>0</v>
      </c>
      <c r="BE13" s="18">
        <v>6.2111801242236003E-3</v>
      </c>
      <c r="BF13" s="18">
        <v>0</v>
      </c>
      <c r="BG13" s="18">
        <v>0</v>
      </c>
      <c r="BH13" s="18">
        <v>0</v>
      </c>
      <c r="BI13" s="18">
        <v>0</v>
      </c>
      <c r="BJ13" s="18">
        <v>0</v>
      </c>
      <c r="BK13" s="18">
        <v>2.7777777777777801E-2</v>
      </c>
      <c r="BL13" s="18">
        <v>0</v>
      </c>
      <c r="BM13" s="18">
        <v>0</v>
      </c>
      <c r="BN13" s="18">
        <v>0</v>
      </c>
      <c r="BO13" s="18"/>
      <c r="BP13" s="18">
        <v>1.88679245283019E-3</v>
      </c>
      <c r="BQ13" s="18"/>
      <c r="BR13" s="18">
        <v>3.4482758620689698E-3</v>
      </c>
      <c r="BS13" s="18"/>
      <c r="BT13" s="18">
        <v>2.3310023310023301E-3</v>
      </c>
    </row>
    <row r="14" spans="2:72" x14ac:dyDescent="0.2">
      <c r="B14" s="15" t="s">
        <v>125</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145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19</v>
      </c>
      <c r="D7" s="10">
        <v>10</v>
      </c>
      <c r="E7" s="10">
        <v>1</v>
      </c>
      <c r="F7" s="10">
        <v>2</v>
      </c>
      <c r="G7" s="10" t="s">
        <v>133</v>
      </c>
      <c r="H7" s="10">
        <v>2</v>
      </c>
      <c r="I7" s="10">
        <v>1</v>
      </c>
      <c r="J7" s="10">
        <v>1</v>
      </c>
      <c r="K7" s="10" t="s">
        <v>133</v>
      </c>
      <c r="L7" s="10" t="s">
        <v>133</v>
      </c>
      <c r="M7" s="10" t="s">
        <v>133</v>
      </c>
      <c r="N7" s="10">
        <v>2</v>
      </c>
      <c r="O7" s="10" t="s">
        <v>133</v>
      </c>
      <c r="P7" s="10"/>
      <c r="Q7" s="10">
        <v>1</v>
      </c>
      <c r="R7" s="10" t="s">
        <v>133</v>
      </c>
      <c r="S7" s="10" t="s">
        <v>133</v>
      </c>
      <c r="T7" s="10" t="s">
        <v>133</v>
      </c>
      <c r="U7" s="10" t="s">
        <v>133</v>
      </c>
      <c r="V7" s="10">
        <v>1</v>
      </c>
      <c r="W7" s="10">
        <v>4</v>
      </c>
      <c r="X7" s="10">
        <v>4</v>
      </c>
      <c r="Y7" s="10">
        <v>9</v>
      </c>
      <c r="Z7" s="10"/>
      <c r="AA7" s="10">
        <v>6</v>
      </c>
      <c r="AB7" s="10">
        <v>13</v>
      </c>
      <c r="AC7" s="10"/>
      <c r="AD7" s="10">
        <v>2</v>
      </c>
      <c r="AE7" s="10">
        <v>2</v>
      </c>
      <c r="AF7" s="10" t="s">
        <v>133</v>
      </c>
      <c r="AG7" s="10">
        <v>2</v>
      </c>
      <c r="AH7" s="10">
        <v>1</v>
      </c>
      <c r="AI7" s="10">
        <v>1</v>
      </c>
      <c r="AJ7" s="10">
        <v>4</v>
      </c>
      <c r="AK7" s="10" t="s">
        <v>133</v>
      </c>
      <c r="AL7" s="10">
        <v>3</v>
      </c>
      <c r="AM7" s="10">
        <v>4</v>
      </c>
      <c r="AN7" s="10"/>
      <c r="AO7" s="10">
        <v>7</v>
      </c>
      <c r="AP7" s="10">
        <v>4</v>
      </c>
      <c r="AQ7" s="10">
        <v>3</v>
      </c>
      <c r="AR7" s="10">
        <v>3</v>
      </c>
      <c r="AS7" s="10">
        <v>1</v>
      </c>
      <c r="AT7" s="10">
        <v>1</v>
      </c>
      <c r="AU7" s="10"/>
      <c r="AV7" s="10">
        <v>2</v>
      </c>
      <c r="AW7" s="10" t="s">
        <v>133</v>
      </c>
      <c r="AX7" s="10">
        <v>2</v>
      </c>
      <c r="AY7" s="10">
        <v>1</v>
      </c>
      <c r="AZ7" s="10" t="s">
        <v>133</v>
      </c>
      <c r="BA7" s="10">
        <v>1</v>
      </c>
      <c r="BB7" s="10">
        <v>3</v>
      </c>
      <c r="BC7" s="10" t="s">
        <v>133</v>
      </c>
      <c r="BD7" s="10">
        <v>1</v>
      </c>
      <c r="BE7" s="10">
        <v>2</v>
      </c>
      <c r="BF7" s="10">
        <v>2</v>
      </c>
      <c r="BG7" s="10" t="s">
        <v>133</v>
      </c>
      <c r="BH7" s="10">
        <v>2</v>
      </c>
      <c r="BI7" s="10">
        <v>1</v>
      </c>
      <c r="BJ7" s="10">
        <v>1</v>
      </c>
      <c r="BK7" s="10" t="s">
        <v>133</v>
      </c>
      <c r="BL7" s="10">
        <v>1</v>
      </c>
      <c r="BM7" s="10" t="s">
        <v>133</v>
      </c>
      <c r="BN7" s="10" t="s">
        <v>133</v>
      </c>
      <c r="BO7" s="10"/>
      <c r="BP7" s="10">
        <v>14</v>
      </c>
      <c r="BQ7" s="10"/>
      <c r="BR7" s="10">
        <v>17</v>
      </c>
      <c r="BS7" s="10"/>
      <c r="BT7" s="10">
        <v>15</v>
      </c>
    </row>
    <row r="8" spans="2:72" ht="16" x14ac:dyDescent="0.2">
      <c r="B8" s="17" t="s">
        <v>143</v>
      </c>
      <c r="C8" s="16">
        <v>0.68421052631578905</v>
      </c>
      <c r="D8" s="16">
        <v>0.8</v>
      </c>
      <c r="E8" s="16">
        <v>0</v>
      </c>
      <c r="F8" s="16">
        <v>0.5</v>
      </c>
      <c r="G8" s="16" t="s">
        <v>134</v>
      </c>
      <c r="H8" s="16">
        <v>1</v>
      </c>
      <c r="I8" s="16">
        <v>0</v>
      </c>
      <c r="J8" s="16">
        <v>1</v>
      </c>
      <c r="K8" s="16" t="s">
        <v>134</v>
      </c>
      <c r="L8" s="16" t="s">
        <v>134</v>
      </c>
      <c r="M8" s="16" t="s">
        <v>134</v>
      </c>
      <c r="N8" s="16">
        <v>0.5</v>
      </c>
      <c r="O8" s="16" t="s">
        <v>134</v>
      </c>
      <c r="P8" s="16"/>
      <c r="Q8" s="16">
        <v>0</v>
      </c>
      <c r="R8" s="16" t="s">
        <v>134</v>
      </c>
      <c r="S8" s="16" t="s">
        <v>134</v>
      </c>
      <c r="T8" s="16" t="s">
        <v>134</v>
      </c>
      <c r="U8" s="16" t="s">
        <v>134</v>
      </c>
      <c r="V8" s="16">
        <v>1</v>
      </c>
      <c r="W8" s="16">
        <v>0.75</v>
      </c>
      <c r="X8" s="16">
        <v>1</v>
      </c>
      <c r="Y8" s="16">
        <v>0.55555555555555602</v>
      </c>
      <c r="Z8" s="16"/>
      <c r="AA8" s="16">
        <v>0.66666666666666696</v>
      </c>
      <c r="AB8" s="16">
        <v>0.69230769230769196</v>
      </c>
      <c r="AC8" s="16"/>
      <c r="AD8" s="16">
        <v>0.5</v>
      </c>
      <c r="AE8" s="16">
        <v>0.5</v>
      </c>
      <c r="AF8" s="16" t="s">
        <v>134</v>
      </c>
      <c r="AG8" s="16">
        <v>0.5</v>
      </c>
      <c r="AH8" s="16">
        <v>1</v>
      </c>
      <c r="AI8" s="16">
        <v>0</v>
      </c>
      <c r="AJ8" s="16">
        <v>0.75</v>
      </c>
      <c r="AK8" s="16" t="s">
        <v>134</v>
      </c>
      <c r="AL8" s="16">
        <v>0.66666666666666696</v>
      </c>
      <c r="AM8" s="16">
        <v>1</v>
      </c>
      <c r="AN8" s="16"/>
      <c r="AO8" s="16">
        <v>0.71428571428571397</v>
      </c>
      <c r="AP8" s="16">
        <v>0.5</v>
      </c>
      <c r="AQ8" s="16">
        <v>0.66666666666666696</v>
      </c>
      <c r="AR8" s="16">
        <v>1</v>
      </c>
      <c r="AS8" s="16">
        <v>1</v>
      </c>
      <c r="AT8" s="16">
        <v>0</v>
      </c>
      <c r="AU8" s="16"/>
      <c r="AV8" s="16">
        <v>1</v>
      </c>
      <c r="AW8" s="16" t="s">
        <v>134</v>
      </c>
      <c r="AX8" s="16">
        <v>1</v>
      </c>
      <c r="AY8" s="16">
        <v>0</v>
      </c>
      <c r="AZ8" s="16" t="s">
        <v>134</v>
      </c>
      <c r="BA8" s="16">
        <v>1</v>
      </c>
      <c r="BB8" s="16">
        <v>0.66666666666666696</v>
      </c>
      <c r="BC8" s="16" t="s">
        <v>134</v>
      </c>
      <c r="BD8" s="16">
        <v>1</v>
      </c>
      <c r="BE8" s="16">
        <v>0.5</v>
      </c>
      <c r="BF8" s="16">
        <v>1</v>
      </c>
      <c r="BG8" s="16" t="s">
        <v>134</v>
      </c>
      <c r="BH8" s="16">
        <v>0.5</v>
      </c>
      <c r="BI8" s="16">
        <v>0</v>
      </c>
      <c r="BJ8" s="16">
        <v>1</v>
      </c>
      <c r="BK8" s="16" t="s">
        <v>134</v>
      </c>
      <c r="BL8" s="16">
        <v>0</v>
      </c>
      <c r="BM8" s="16" t="s">
        <v>134</v>
      </c>
      <c r="BN8" s="16" t="s">
        <v>134</v>
      </c>
      <c r="BO8" s="16"/>
      <c r="BP8" s="16">
        <v>0.78571428571428603</v>
      </c>
      <c r="BQ8" s="16"/>
      <c r="BR8" s="16">
        <v>0.70588235294117696</v>
      </c>
      <c r="BS8" s="16"/>
      <c r="BT8" s="16">
        <v>0.73333333333333295</v>
      </c>
    </row>
    <row r="9" spans="2:72" ht="32" x14ac:dyDescent="0.2">
      <c r="B9" s="17" t="s">
        <v>144</v>
      </c>
      <c r="C9" s="16">
        <v>0.52631578947368396</v>
      </c>
      <c r="D9" s="16">
        <v>0.5</v>
      </c>
      <c r="E9" s="16">
        <v>1</v>
      </c>
      <c r="F9" s="16">
        <v>1</v>
      </c>
      <c r="G9" s="16" t="s">
        <v>134</v>
      </c>
      <c r="H9" s="16">
        <v>0.5</v>
      </c>
      <c r="I9" s="16">
        <v>1</v>
      </c>
      <c r="J9" s="16">
        <v>0</v>
      </c>
      <c r="K9" s="16" t="s">
        <v>134</v>
      </c>
      <c r="L9" s="16" t="s">
        <v>134</v>
      </c>
      <c r="M9" s="16" t="s">
        <v>134</v>
      </c>
      <c r="N9" s="16">
        <v>0</v>
      </c>
      <c r="O9" s="16" t="s">
        <v>134</v>
      </c>
      <c r="P9" s="16"/>
      <c r="Q9" s="16">
        <v>0</v>
      </c>
      <c r="R9" s="16" t="s">
        <v>134</v>
      </c>
      <c r="S9" s="16" t="s">
        <v>134</v>
      </c>
      <c r="T9" s="16" t="s">
        <v>134</v>
      </c>
      <c r="U9" s="16" t="s">
        <v>134</v>
      </c>
      <c r="V9" s="16">
        <v>0</v>
      </c>
      <c r="W9" s="16">
        <v>0.75</v>
      </c>
      <c r="X9" s="16">
        <v>0.5</v>
      </c>
      <c r="Y9" s="16">
        <v>0.55555555555555602</v>
      </c>
      <c r="Z9" s="16"/>
      <c r="AA9" s="16">
        <v>0.5</v>
      </c>
      <c r="AB9" s="16">
        <v>0.53846153846153799</v>
      </c>
      <c r="AC9" s="16"/>
      <c r="AD9" s="16">
        <v>0.5</v>
      </c>
      <c r="AE9" s="16">
        <v>0</v>
      </c>
      <c r="AF9" s="16" t="s">
        <v>134</v>
      </c>
      <c r="AG9" s="16">
        <v>0.5</v>
      </c>
      <c r="AH9" s="16">
        <v>0</v>
      </c>
      <c r="AI9" s="16">
        <v>1</v>
      </c>
      <c r="AJ9" s="16">
        <v>0.75</v>
      </c>
      <c r="AK9" s="16" t="s">
        <v>134</v>
      </c>
      <c r="AL9" s="16">
        <v>0.66666666666666696</v>
      </c>
      <c r="AM9" s="16">
        <v>0.5</v>
      </c>
      <c r="AN9" s="16"/>
      <c r="AO9" s="16">
        <v>0.42857142857142899</v>
      </c>
      <c r="AP9" s="16">
        <v>0.75</v>
      </c>
      <c r="AQ9" s="16">
        <v>0.66666666666666696</v>
      </c>
      <c r="AR9" s="16">
        <v>0.33333333333333298</v>
      </c>
      <c r="AS9" s="16">
        <v>1</v>
      </c>
      <c r="AT9" s="16">
        <v>0</v>
      </c>
      <c r="AU9" s="16"/>
      <c r="AV9" s="16">
        <v>0</v>
      </c>
      <c r="AW9" s="16" t="s">
        <v>134</v>
      </c>
      <c r="AX9" s="16">
        <v>1</v>
      </c>
      <c r="AY9" s="16">
        <v>1</v>
      </c>
      <c r="AZ9" s="16" t="s">
        <v>134</v>
      </c>
      <c r="BA9" s="16">
        <v>1</v>
      </c>
      <c r="BB9" s="16">
        <v>0</v>
      </c>
      <c r="BC9" s="16" t="s">
        <v>134</v>
      </c>
      <c r="BD9" s="16">
        <v>0</v>
      </c>
      <c r="BE9" s="16">
        <v>1</v>
      </c>
      <c r="BF9" s="16">
        <v>0.5</v>
      </c>
      <c r="BG9" s="16" t="s">
        <v>134</v>
      </c>
      <c r="BH9" s="16">
        <v>0.5</v>
      </c>
      <c r="BI9" s="16">
        <v>1</v>
      </c>
      <c r="BJ9" s="16">
        <v>1</v>
      </c>
      <c r="BK9" s="16" t="s">
        <v>134</v>
      </c>
      <c r="BL9" s="16">
        <v>0</v>
      </c>
      <c r="BM9" s="16" t="s">
        <v>134</v>
      </c>
      <c r="BN9" s="16" t="s">
        <v>134</v>
      </c>
      <c r="BO9" s="16"/>
      <c r="BP9" s="16">
        <v>0.5</v>
      </c>
      <c r="BQ9" s="16"/>
      <c r="BR9" s="16">
        <v>0.58823529411764697</v>
      </c>
      <c r="BS9" s="16"/>
      <c r="BT9" s="16">
        <v>0.53333333333333299</v>
      </c>
    </row>
    <row r="10" spans="2:72" ht="16" x14ac:dyDescent="0.2">
      <c r="B10" s="17" t="s">
        <v>100</v>
      </c>
      <c r="C10" s="16">
        <v>5.2631578947368397E-2</v>
      </c>
      <c r="D10" s="16">
        <v>0</v>
      </c>
      <c r="E10" s="16">
        <v>0</v>
      </c>
      <c r="F10" s="16">
        <v>0</v>
      </c>
      <c r="G10" s="16" t="s">
        <v>134</v>
      </c>
      <c r="H10" s="16">
        <v>0</v>
      </c>
      <c r="I10" s="16">
        <v>0</v>
      </c>
      <c r="J10" s="16">
        <v>0</v>
      </c>
      <c r="K10" s="16" t="s">
        <v>134</v>
      </c>
      <c r="L10" s="16" t="s">
        <v>134</v>
      </c>
      <c r="M10" s="16" t="s">
        <v>134</v>
      </c>
      <c r="N10" s="16">
        <v>0.5</v>
      </c>
      <c r="O10" s="16" t="s">
        <v>134</v>
      </c>
      <c r="P10" s="16"/>
      <c r="Q10" s="16">
        <v>1</v>
      </c>
      <c r="R10" s="16" t="s">
        <v>134</v>
      </c>
      <c r="S10" s="16" t="s">
        <v>134</v>
      </c>
      <c r="T10" s="16" t="s">
        <v>134</v>
      </c>
      <c r="U10" s="16" t="s">
        <v>134</v>
      </c>
      <c r="V10" s="16">
        <v>0</v>
      </c>
      <c r="W10" s="16">
        <v>0</v>
      </c>
      <c r="X10" s="16">
        <v>0</v>
      </c>
      <c r="Y10" s="16">
        <v>0</v>
      </c>
      <c r="Z10" s="16"/>
      <c r="AA10" s="16">
        <v>0.16666666666666699</v>
      </c>
      <c r="AB10" s="16">
        <v>0</v>
      </c>
      <c r="AC10" s="16"/>
      <c r="AD10" s="16">
        <v>0</v>
      </c>
      <c r="AE10" s="16">
        <v>0.5</v>
      </c>
      <c r="AF10" s="16" t="s">
        <v>134</v>
      </c>
      <c r="AG10" s="16">
        <v>0</v>
      </c>
      <c r="AH10" s="16">
        <v>0</v>
      </c>
      <c r="AI10" s="16">
        <v>0</v>
      </c>
      <c r="AJ10" s="16">
        <v>0</v>
      </c>
      <c r="AK10" s="16" t="s">
        <v>134</v>
      </c>
      <c r="AL10" s="16">
        <v>0</v>
      </c>
      <c r="AM10" s="16">
        <v>0</v>
      </c>
      <c r="AN10" s="16"/>
      <c r="AO10" s="16">
        <v>0.14285714285714299</v>
      </c>
      <c r="AP10" s="16">
        <v>0</v>
      </c>
      <c r="AQ10" s="16">
        <v>0</v>
      </c>
      <c r="AR10" s="16">
        <v>0</v>
      </c>
      <c r="AS10" s="16">
        <v>0</v>
      </c>
      <c r="AT10" s="16">
        <v>0</v>
      </c>
      <c r="AU10" s="16"/>
      <c r="AV10" s="16">
        <v>0</v>
      </c>
      <c r="AW10" s="16" t="s">
        <v>134</v>
      </c>
      <c r="AX10" s="16">
        <v>0</v>
      </c>
      <c r="AY10" s="16">
        <v>0</v>
      </c>
      <c r="AZ10" s="16" t="s">
        <v>134</v>
      </c>
      <c r="BA10" s="16">
        <v>0</v>
      </c>
      <c r="BB10" s="16">
        <v>0.33333333333333298</v>
      </c>
      <c r="BC10" s="16" t="s">
        <v>134</v>
      </c>
      <c r="BD10" s="16">
        <v>0</v>
      </c>
      <c r="BE10" s="16">
        <v>0</v>
      </c>
      <c r="BF10" s="16">
        <v>0</v>
      </c>
      <c r="BG10" s="16" t="s">
        <v>134</v>
      </c>
      <c r="BH10" s="16">
        <v>0</v>
      </c>
      <c r="BI10" s="16">
        <v>0</v>
      </c>
      <c r="BJ10" s="16">
        <v>0</v>
      </c>
      <c r="BK10" s="16" t="s">
        <v>134</v>
      </c>
      <c r="BL10" s="16">
        <v>0</v>
      </c>
      <c r="BM10" s="16" t="s">
        <v>134</v>
      </c>
      <c r="BN10" s="16" t="s">
        <v>134</v>
      </c>
      <c r="BO10" s="16"/>
      <c r="BP10" s="16">
        <v>7.1428571428571397E-2</v>
      </c>
      <c r="BQ10" s="16"/>
      <c r="BR10" s="16">
        <v>5.8823529411764698E-2</v>
      </c>
      <c r="BS10" s="16"/>
      <c r="BT10" s="16">
        <v>0</v>
      </c>
    </row>
    <row r="11" spans="2:72" ht="16" x14ac:dyDescent="0.2">
      <c r="B11" s="17" t="s">
        <v>101</v>
      </c>
      <c r="C11" s="18">
        <v>5.2631578947368397E-2</v>
      </c>
      <c r="D11" s="18">
        <v>0.1</v>
      </c>
      <c r="E11" s="18">
        <v>0</v>
      </c>
      <c r="F11" s="18">
        <v>0</v>
      </c>
      <c r="G11" s="18" t="s">
        <v>134</v>
      </c>
      <c r="H11" s="18">
        <v>0</v>
      </c>
      <c r="I11" s="18">
        <v>0</v>
      </c>
      <c r="J11" s="18">
        <v>0</v>
      </c>
      <c r="K11" s="18" t="s">
        <v>134</v>
      </c>
      <c r="L11" s="18" t="s">
        <v>134</v>
      </c>
      <c r="M11" s="18" t="s">
        <v>134</v>
      </c>
      <c r="N11" s="18">
        <v>0</v>
      </c>
      <c r="O11" s="18" t="s">
        <v>134</v>
      </c>
      <c r="P11" s="18"/>
      <c r="Q11" s="18">
        <v>0</v>
      </c>
      <c r="R11" s="18" t="s">
        <v>134</v>
      </c>
      <c r="S11" s="18" t="s">
        <v>134</v>
      </c>
      <c r="T11" s="18" t="s">
        <v>134</v>
      </c>
      <c r="U11" s="18" t="s">
        <v>134</v>
      </c>
      <c r="V11" s="18">
        <v>0</v>
      </c>
      <c r="W11" s="18">
        <v>0</v>
      </c>
      <c r="X11" s="18">
        <v>0</v>
      </c>
      <c r="Y11" s="18">
        <v>0.11111111111111099</v>
      </c>
      <c r="Z11" s="18"/>
      <c r="AA11" s="18">
        <v>0</v>
      </c>
      <c r="AB11" s="18">
        <v>7.69230769230769E-2</v>
      </c>
      <c r="AC11" s="18"/>
      <c r="AD11" s="18">
        <v>0.5</v>
      </c>
      <c r="AE11" s="18">
        <v>0</v>
      </c>
      <c r="AF11" s="18" t="s">
        <v>134</v>
      </c>
      <c r="AG11" s="18">
        <v>0</v>
      </c>
      <c r="AH11" s="18">
        <v>0</v>
      </c>
      <c r="AI11" s="18">
        <v>0</v>
      </c>
      <c r="AJ11" s="18">
        <v>0</v>
      </c>
      <c r="AK11" s="18" t="s">
        <v>134</v>
      </c>
      <c r="AL11" s="18">
        <v>0</v>
      </c>
      <c r="AM11" s="18">
        <v>0</v>
      </c>
      <c r="AN11" s="18"/>
      <c r="AO11" s="18">
        <v>0</v>
      </c>
      <c r="AP11" s="18">
        <v>0</v>
      </c>
      <c r="AQ11" s="18">
        <v>0</v>
      </c>
      <c r="AR11" s="18">
        <v>0</v>
      </c>
      <c r="AS11" s="18">
        <v>0</v>
      </c>
      <c r="AT11" s="18">
        <v>1</v>
      </c>
      <c r="AU11" s="18"/>
      <c r="AV11" s="18">
        <v>0</v>
      </c>
      <c r="AW11" s="18" t="s">
        <v>134</v>
      </c>
      <c r="AX11" s="18">
        <v>0</v>
      </c>
      <c r="AY11" s="18">
        <v>0</v>
      </c>
      <c r="AZ11" s="18" t="s">
        <v>134</v>
      </c>
      <c r="BA11" s="18">
        <v>0</v>
      </c>
      <c r="BB11" s="18">
        <v>0</v>
      </c>
      <c r="BC11" s="18" t="s">
        <v>134</v>
      </c>
      <c r="BD11" s="18">
        <v>0</v>
      </c>
      <c r="BE11" s="18">
        <v>0</v>
      </c>
      <c r="BF11" s="18">
        <v>0</v>
      </c>
      <c r="BG11" s="18" t="s">
        <v>134</v>
      </c>
      <c r="BH11" s="18">
        <v>0</v>
      </c>
      <c r="BI11" s="18">
        <v>0</v>
      </c>
      <c r="BJ11" s="18">
        <v>0</v>
      </c>
      <c r="BK11" s="18" t="s">
        <v>134</v>
      </c>
      <c r="BL11" s="18">
        <v>1</v>
      </c>
      <c r="BM11" s="18" t="s">
        <v>134</v>
      </c>
      <c r="BN11" s="18" t="s">
        <v>134</v>
      </c>
      <c r="BO11" s="18"/>
      <c r="BP11" s="18">
        <v>0</v>
      </c>
      <c r="BQ11" s="18"/>
      <c r="BR11" s="18">
        <v>0</v>
      </c>
      <c r="BS11" s="18"/>
      <c r="BT11" s="18">
        <v>6.6666666666666693E-2</v>
      </c>
    </row>
    <row r="12" spans="2:72" x14ac:dyDescent="0.2">
      <c r="B12" s="15" t="s">
        <v>146</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T2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162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147</v>
      </c>
      <c r="C8" s="16">
        <v>0.42039106145251398</v>
      </c>
      <c r="D8" s="16">
        <v>0.40697674418604701</v>
      </c>
      <c r="E8" s="16">
        <v>0.41666666666666702</v>
      </c>
      <c r="F8" s="16">
        <v>0.37931034482758602</v>
      </c>
      <c r="G8" s="16">
        <v>0.26</v>
      </c>
      <c r="H8" s="16">
        <v>0.4</v>
      </c>
      <c r="I8" s="16">
        <v>0.43589743589743601</v>
      </c>
      <c r="J8" s="16">
        <v>0.35555555555555601</v>
      </c>
      <c r="K8" s="16">
        <v>0.27272727272727298</v>
      </c>
      <c r="L8" s="16">
        <v>0.560606060606061</v>
      </c>
      <c r="M8" s="16">
        <v>0.65517241379310298</v>
      </c>
      <c r="N8" s="16">
        <v>0.54166666666666696</v>
      </c>
      <c r="O8" s="16">
        <v>0.375</v>
      </c>
      <c r="P8" s="16"/>
      <c r="Q8" s="16">
        <v>0.45945945945945899</v>
      </c>
      <c r="R8" s="16">
        <v>0.5</v>
      </c>
      <c r="S8" s="16">
        <v>0.57142857142857095</v>
      </c>
      <c r="T8" s="16">
        <v>0.5</v>
      </c>
      <c r="U8" s="16">
        <v>0.52272727272727304</v>
      </c>
      <c r="V8" s="16">
        <v>0.45454545454545497</v>
      </c>
      <c r="W8" s="16">
        <v>0.3</v>
      </c>
      <c r="X8" s="16">
        <v>0.42666666666666703</v>
      </c>
      <c r="Y8" s="16">
        <v>0.38644067796610199</v>
      </c>
      <c r="Z8" s="16"/>
      <c r="AA8" s="16">
        <v>0.44927536231884102</v>
      </c>
      <c r="AB8" s="16">
        <v>0.39459459459459501</v>
      </c>
      <c r="AC8" s="16"/>
      <c r="AD8" s="16">
        <v>0.47435897435897401</v>
      </c>
      <c r="AE8" s="16">
        <v>0.4</v>
      </c>
      <c r="AF8" s="16">
        <v>0.41176470588235298</v>
      </c>
      <c r="AG8" s="16">
        <v>0.45614035087719301</v>
      </c>
      <c r="AH8" s="16">
        <v>0.28571428571428598</v>
      </c>
      <c r="AI8" s="16">
        <v>0.47142857142857097</v>
      </c>
      <c r="AJ8" s="16">
        <v>0.319148936170213</v>
      </c>
      <c r="AK8" s="16">
        <v>0.394736842105263</v>
      </c>
      <c r="AL8" s="16">
        <v>0.49382716049382702</v>
      </c>
      <c r="AM8" s="16">
        <v>0.45669291338582702</v>
      </c>
      <c r="AN8" s="16"/>
      <c r="AO8" s="16">
        <v>0.46124031007751898</v>
      </c>
      <c r="AP8" s="16">
        <v>0.35449735449735398</v>
      </c>
      <c r="AQ8" s="16">
        <v>0.43165467625899301</v>
      </c>
      <c r="AR8" s="16">
        <v>0.43661971830985902</v>
      </c>
      <c r="AS8" s="16">
        <v>0.375</v>
      </c>
      <c r="AT8" s="16">
        <v>0.46153846153846201</v>
      </c>
      <c r="AU8" s="16"/>
      <c r="AV8" s="16">
        <v>0.33333333333333298</v>
      </c>
      <c r="AW8" s="16">
        <v>0</v>
      </c>
      <c r="AX8" s="16">
        <v>0.29870129870129902</v>
      </c>
      <c r="AY8" s="16">
        <v>0.3</v>
      </c>
      <c r="AZ8" s="16">
        <v>0.75</v>
      </c>
      <c r="BA8" s="16">
        <v>0.55319148936170204</v>
      </c>
      <c r="BB8" s="16">
        <v>0.43421052631578899</v>
      </c>
      <c r="BC8" s="16">
        <v>0.42105263157894701</v>
      </c>
      <c r="BD8" s="16">
        <v>0.53846153846153799</v>
      </c>
      <c r="BE8" s="16">
        <v>0.440993788819876</v>
      </c>
      <c r="BF8" s="16">
        <v>0.373493975903614</v>
      </c>
      <c r="BG8" s="16">
        <v>0.54545454545454497</v>
      </c>
      <c r="BH8" s="16">
        <v>0.47826086956521702</v>
      </c>
      <c r="BI8" s="16">
        <v>0.133333333333333</v>
      </c>
      <c r="BJ8" s="16">
        <v>0.53846153846153799</v>
      </c>
      <c r="BK8" s="16">
        <v>0.36111111111111099</v>
      </c>
      <c r="BL8" s="16">
        <v>0.40625</v>
      </c>
      <c r="BM8" s="16">
        <v>0.5</v>
      </c>
      <c r="BN8" s="16">
        <v>0.45454545454545497</v>
      </c>
      <c r="BO8" s="16"/>
      <c r="BP8" s="16">
        <v>0.43396226415094302</v>
      </c>
      <c r="BQ8" s="16"/>
      <c r="BR8" s="16">
        <v>0.42068965517241402</v>
      </c>
      <c r="BS8" s="16"/>
      <c r="BT8" s="16">
        <v>0.386946386946387</v>
      </c>
    </row>
    <row r="9" spans="2:72" ht="64" x14ac:dyDescent="0.2">
      <c r="B9" s="17" t="s">
        <v>148</v>
      </c>
      <c r="C9" s="16">
        <v>0.41201117318435798</v>
      </c>
      <c r="D9" s="16">
        <v>0.43798449612403101</v>
      </c>
      <c r="E9" s="16">
        <v>0.26388888888888901</v>
      </c>
      <c r="F9" s="16">
        <v>0.58620689655172398</v>
      </c>
      <c r="G9" s="16">
        <v>0.4</v>
      </c>
      <c r="H9" s="16">
        <v>0.28571428571428598</v>
      </c>
      <c r="I9" s="16">
        <v>0.47435897435897401</v>
      </c>
      <c r="J9" s="16">
        <v>0.422222222222222</v>
      </c>
      <c r="K9" s="16">
        <v>0.54545454545454497</v>
      </c>
      <c r="L9" s="16">
        <v>0.36363636363636398</v>
      </c>
      <c r="M9" s="16">
        <v>0.41379310344827602</v>
      </c>
      <c r="N9" s="16">
        <v>0.41666666666666702</v>
      </c>
      <c r="O9" s="16">
        <v>0.25</v>
      </c>
      <c r="P9" s="16"/>
      <c r="Q9" s="16">
        <v>0.29729729729729698</v>
      </c>
      <c r="R9" s="16">
        <v>0.17857142857142899</v>
      </c>
      <c r="S9" s="16">
        <v>0.45714285714285702</v>
      </c>
      <c r="T9" s="16">
        <v>0.29545454545454503</v>
      </c>
      <c r="U9" s="16">
        <v>0.43181818181818199</v>
      </c>
      <c r="V9" s="16">
        <v>0.36363636363636398</v>
      </c>
      <c r="W9" s="16">
        <v>0.4375</v>
      </c>
      <c r="X9" s="16">
        <v>0.50666666666666704</v>
      </c>
      <c r="Y9" s="16">
        <v>0.44067796610169502</v>
      </c>
      <c r="Z9" s="16"/>
      <c r="AA9" s="16">
        <v>0.36811594202898601</v>
      </c>
      <c r="AB9" s="16">
        <v>0.45405405405405402</v>
      </c>
      <c r="AC9" s="16"/>
      <c r="AD9" s="16">
        <v>0.230769230769231</v>
      </c>
      <c r="AE9" s="16">
        <v>0.28571428571428598</v>
      </c>
      <c r="AF9" s="16">
        <v>0.32352941176470601</v>
      </c>
      <c r="AG9" s="16">
        <v>0.49122807017543901</v>
      </c>
      <c r="AH9" s="16">
        <v>0.30357142857142899</v>
      </c>
      <c r="AI9" s="16">
        <v>0.4</v>
      </c>
      <c r="AJ9" s="16">
        <v>0.44680851063829802</v>
      </c>
      <c r="AK9" s="16">
        <v>0.44736842105263203</v>
      </c>
      <c r="AL9" s="16">
        <v>0.50617283950617298</v>
      </c>
      <c r="AM9" s="16">
        <v>0.50393700787401596</v>
      </c>
      <c r="AN9" s="16"/>
      <c r="AO9" s="16">
        <v>0.337209302325581</v>
      </c>
      <c r="AP9" s="16">
        <v>0.42328042328042298</v>
      </c>
      <c r="AQ9" s="16">
        <v>0.43884892086330901</v>
      </c>
      <c r="AR9" s="16">
        <v>0.50704225352112697</v>
      </c>
      <c r="AS9" s="16">
        <v>0.6</v>
      </c>
      <c r="AT9" s="16">
        <v>0.30769230769230799</v>
      </c>
      <c r="AU9" s="16"/>
      <c r="AV9" s="16">
        <v>0.33333333333333298</v>
      </c>
      <c r="AW9" s="16">
        <v>0</v>
      </c>
      <c r="AX9" s="16">
        <v>0.37662337662337703</v>
      </c>
      <c r="AY9" s="16">
        <v>0.5</v>
      </c>
      <c r="AZ9" s="16">
        <v>0.25</v>
      </c>
      <c r="BA9" s="16">
        <v>0.46808510638297901</v>
      </c>
      <c r="BB9" s="16">
        <v>0.43421052631578899</v>
      </c>
      <c r="BC9" s="16">
        <v>0.36842105263157898</v>
      </c>
      <c r="BD9" s="16">
        <v>0.46153846153846201</v>
      </c>
      <c r="BE9" s="16">
        <v>0.45962732919254701</v>
      </c>
      <c r="BF9" s="16">
        <v>0.39759036144578302</v>
      </c>
      <c r="BG9" s="16">
        <v>0.45454545454545497</v>
      </c>
      <c r="BH9" s="16">
        <v>0.39130434782608697</v>
      </c>
      <c r="BI9" s="16">
        <v>0.2</v>
      </c>
      <c r="BJ9" s="16">
        <v>0.230769230769231</v>
      </c>
      <c r="BK9" s="16">
        <v>0.36111111111111099</v>
      </c>
      <c r="BL9" s="16">
        <v>0.40625</v>
      </c>
      <c r="BM9" s="16">
        <v>0.5</v>
      </c>
      <c r="BN9" s="16">
        <v>0.40909090909090901</v>
      </c>
      <c r="BO9" s="16"/>
      <c r="BP9" s="16">
        <v>0.44528301886792498</v>
      </c>
      <c r="BQ9" s="16"/>
      <c r="BR9" s="16">
        <v>0.424137931034483</v>
      </c>
      <c r="BS9" s="16"/>
      <c r="BT9" s="16">
        <v>0.41491841491841502</v>
      </c>
    </row>
    <row r="10" spans="2:72" ht="48" x14ac:dyDescent="0.2">
      <c r="B10" s="17" t="s">
        <v>149</v>
      </c>
      <c r="C10" s="16">
        <v>0.39106145251396601</v>
      </c>
      <c r="D10" s="16">
        <v>0.41085271317829503</v>
      </c>
      <c r="E10" s="16">
        <v>0.29166666666666702</v>
      </c>
      <c r="F10" s="16">
        <v>0.34482758620689702</v>
      </c>
      <c r="G10" s="16">
        <v>0.34</v>
      </c>
      <c r="H10" s="16">
        <v>0.4</v>
      </c>
      <c r="I10" s="16">
        <v>0.43589743589743601</v>
      </c>
      <c r="J10" s="16">
        <v>0.33333333333333298</v>
      </c>
      <c r="K10" s="16">
        <v>0.45454545454545497</v>
      </c>
      <c r="L10" s="16">
        <v>0.34848484848484901</v>
      </c>
      <c r="M10" s="16">
        <v>0.41379310344827602</v>
      </c>
      <c r="N10" s="16">
        <v>0.625</v>
      </c>
      <c r="O10" s="16">
        <v>0.375</v>
      </c>
      <c r="P10" s="16"/>
      <c r="Q10" s="16">
        <v>0.21621621621621601</v>
      </c>
      <c r="R10" s="16">
        <v>0.14285714285714299</v>
      </c>
      <c r="S10" s="16">
        <v>0.4</v>
      </c>
      <c r="T10" s="16">
        <v>0.40909090909090901</v>
      </c>
      <c r="U10" s="16">
        <v>0.34090909090909099</v>
      </c>
      <c r="V10" s="16">
        <v>0.42857142857142899</v>
      </c>
      <c r="W10" s="16">
        <v>0.3125</v>
      </c>
      <c r="X10" s="16">
        <v>0.36</v>
      </c>
      <c r="Y10" s="16">
        <v>0.46101694915254199</v>
      </c>
      <c r="Z10" s="16"/>
      <c r="AA10" s="16">
        <v>0.33913043478260901</v>
      </c>
      <c r="AB10" s="16">
        <v>0.44054054054054098</v>
      </c>
      <c r="AC10" s="16"/>
      <c r="AD10" s="16">
        <v>0.256410256410256</v>
      </c>
      <c r="AE10" s="16">
        <v>0.28571428571428598</v>
      </c>
      <c r="AF10" s="16">
        <v>0.23529411764705899</v>
      </c>
      <c r="AG10" s="16">
        <v>0.42105263157894701</v>
      </c>
      <c r="AH10" s="16">
        <v>0.214285714285714</v>
      </c>
      <c r="AI10" s="16">
        <v>0.41428571428571398</v>
      </c>
      <c r="AJ10" s="16">
        <v>0.340425531914894</v>
      </c>
      <c r="AK10" s="16">
        <v>0.43421052631578899</v>
      </c>
      <c r="AL10" s="16">
        <v>0.54320987654320996</v>
      </c>
      <c r="AM10" s="16">
        <v>0.511811023622047</v>
      </c>
      <c r="AN10" s="16"/>
      <c r="AO10" s="16">
        <v>0.290697674418605</v>
      </c>
      <c r="AP10" s="16">
        <v>0.38095238095238099</v>
      </c>
      <c r="AQ10" s="16">
        <v>0.50359712230215803</v>
      </c>
      <c r="AR10" s="16">
        <v>0.46478873239436602</v>
      </c>
      <c r="AS10" s="16">
        <v>0.5</v>
      </c>
      <c r="AT10" s="16">
        <v>0.46153846153846201</v>
      </c>
      <c r="AU10" s="16"/>
      <c r="AV10" s="16">
        <v>0.16666666666666699</v>
      </c>
      <c r="AW10" s="16">
        <v>0.5</v>
      </c>
      <c r="AX10" s="16">
        <v>0.40259740259740301</v>
      </c>
      <c r="AY10" s="16">
        <v>0.4</v>
      </c>
      <c r="AZ10" s="16">
        <v>0</v>
      </c>
      <c r="BA10" s="16">
        <v>0.38297872340425498</v>
      </c>
      <c r="BB10" s="16">
        <v>0.42105263157894701</v>
      </c>
      <c r="BC10" s="16">
        <v>0.36842105263157898</v>
      </c>
      <c r="BD10" s="16">
        <v>0.30769230769230799</v>
      </c>
      <c r="BE10" s="16">
        <v>0.453416149068323</v>
      </c>
      <c r="BF10" s="16">
        <v>0.33734939759036098</v>
      </c>
      <c r="BG10" s="16">
        <v>0.36363636363636398</v>
      </c>
      <c r="BH10" s="16">
        <v>0.46376811594202899</v>
      </c>
      <c r="BI10" s="16">
        <v>0.33333333333333298</v>
      </c>
      <c r="BJ10" s="16">
        <v>0.53846153846153799</v>
      </c>
      <c r="BK10" s="16">
        <v>0.27777777777777801</v>
      </c>
      <c r="BL10" s="16">
        <v>0.34375</v>
      </c>
      <c r="BM10" s="16">
        <v>0.25</v>
      </c>
      <c r="BN10" s="16">
        <v>0.31818181818181801</v>
      </c>
      <c r="BO10" s="16"/>
      <c r="BP10" s="16">
        <v>0.43962264150943398</v>
      </c>
      <c r="BQ10" s="16"/>
      <c r="BR10" s="16">
        <v>0.39482758620689701</v>
      </c>
      <c r="BS10" s="16"/>
      <c r="BT10" s="16">
        <v>0.43123543123543101</v>
      </c>
    </row>
    <row r="11" spans="2:72" ht="48" x14ac:dyDescent="0.2">
      <c r="B11" s="17" t="s">
        <v>150</v>
      </c>
      <c r="C11" s="16">
        <v>0.35335195530726299</v>
      </c>
      <c r="D11" s="16">
        <v>0.37596899224806202</v>
      </c>
      <c r="E11" s="16">
        <v>0.29166666666666702</v>
      </c>
      <c r="F11" s="16">
        <v>0.34482758620689702</v>
      </c>
      <c r="G11" s="16">
        <v>0.22</v>
      </c>
      <c r="H11" s="16">
        <v>0.4</v>
      </c>
      <c r="I11" s="16">
        <v>0.42307692307692302</v>
      </c>
      <c r="J11" s="16">
        <v>0.266666666666667</v>
      </c>
      <c r="K11" s="16">
        <v>0.45454545454545497</v>
      </c>
      <c r="L11" s="16">
        <v>0.33333333333333298</v>
      </c>
      <c r="M11" s="16">
        <v>0.41379310344827602</v>
      </c>
      <c r="N11" s="16">
        <v>0.25</v>
      </c>
      <c r="O11" s="16">
        <v>0.625</v>
      </c>
      <c r="P11" s="16"/>
      <c r="Q11" s="16">
        <v>8.1081081081081099E-2</v>
      </c>
      <c r="R11" s="16">
        <v>0.107142857142857</v>
      </c>
      <c r="S11" s="16">
        <v>0.22857142857142901</v>
      </c>
      <c r="T11" s="16">
        <v>0.15909090909090901</v>
      </c>
      <c r="U11" s="16">
        <v>0.38636363636363602</v>
      </c>
      <c r="V11" s="16">
        <v>0.27272727272727298</v>
      </c>
      <c r="W11" s="16">
        <v>0.33750000000000002</v>
      </c>
      <c r="X11" s="16">
        <v>0.49333333333333301</v>
      </c>
      <c r="Y11" s="16">
        <v>0.44067796610169502</v>
      </c>
      <c r="Z11" s="16"/>
      <c r="AA11" s="16">
        <v>0.24927536231884101</v>
      </c>
      <c r="AB11" s="16">
        <v>0.45135135135135102</v>
      </c>
      <c r="AC11" s="16"/>
      <c r="AD11" s="16">
        <v>0.16666666666666699</v>
      </c>
      <c r="AE11" s="16">
        <v>0.17142857142857101</v>
      </c>
      <c r="AF11" s="16">
        <v>0.29411764705882398</v>
      </c>
      <c r="AG11" s="16">
        <v>0.33333333333333298</v>
      </c>
      <c r="AH11" s="16">
        <v>0.26785714285714302</v>
      </c>
      <c r="AI11" s="16">
        <v>0.28571428571428598</v>
      </c>
      <c r="AJ11" s="16">
        <v>0.39361702127659598</v>
      </c>
      <c r="AK11" s="16">
        <v>0.48684210526315802</v>
      </c>
      <c r="AL11" s="16">
        <v>0.44444444444444398</v>
      </c>
      <c r="AM11" s="16">
        <v>0.45669291338582702</v>
      </c>
      <c r="AN11" s="16"/>
      <c r="AO11" s="16">
        <v>0.25968992248062001</v>
      </c>
      <c r="AP11" s="16">
        <v>0.37566137566137597</v>
      </c>
      <c r="AQ11" s="16">
        <v>0.36690647482014399</v>
      </c>
      <c r="AR11" s="16">
        <v>0.52112676056338003</v>
      </c>
      <c r="AS11" s="16">
        <v>0.5</v>
      </c>
      <c r="AT11" s="16">
        <v>0.30769230769230799</v>
      </c>
      <c r="AU11" s="16"/>
      <c r="AV11" s="16">
        <v>0.16666666666666699</v>
      </c>
      <c r="AW11" s="16">
        <v>0</v>
      </c>
      <c r="AX11" s="16">
        <v>0.31168831168831201</v>
      </c>
      <c r="AY11" s="16">
        <v>0.4</v>
      </c>
      <c r="AZ11" s="16">
        <v>0.25</v>
      </c>
      <c r="BA11" s="16">
        <v>0.29787234042553201</v>
      </c>
      <c r="BB11" s="16">
        <v>0.32894736842105299</v>
      </c>
      <c r="BC11" s="16">
        <v>0.21052631578947401</v>
      </c>
      <c r="BD11" s="16">
        <v>0.46153846153846201</v>
      </c>
      <c r="BE11" s="16">
        <v>0.47826086956521702</v>
      </c>
      <c r="BF11" s="16">
        <v>0.45783132530120502</v>
      </c>
      <c r="BG11" s="16">
        <v>0.27272727272727298</v>
      </c>
      <c r="BH11" s="16">
        <v>0.33333333333333298</v>
      </c>
      <c r="BI11" s="16">
        <v>0.2</v>
      </c>
      <c r="BJ11" s="16">
        <v>0.30769230769230799</v>
      </c>
      <c r="BK11" s="16">
        <v>0.25</v>
      </c>
      <c r="BL11" s="16">
        <v>0.28125</v>
      </c>
      <c r="BM11" s="16">
        <v>0.15</v>
      </c>
      <c r="BN11" s="16">
        <v>0.22727272727272699</v>
      </c>
      <c r="BO11" s="16"/>
      <c r="BP11" s="16">
        <v>0.41509433962264197</v>
      </c>
      <c r="BQ11" s="16"/>
      <c r="BR11" s="16">
        <v>0.36034482758620701</v>
      </c>
      <c r="BS11" s="16"/>
      <c r="BT11" s="16">
        <v>0.39393939393939398</v>
      </c>
    </row>
    <row r="12" spans="2:72" ht="32" x14ac:dyDescent="0.2">
      <c r="B12" s="17" t="s">
        <v>151</v>
      </c>
      <c r="C12" s="16">
        <v>0.35195530726257002</v>
      </c>
      <c r="D12" s="16">
        <v>0.372093023255814</v>
      </c>
      <c r="E12" s="16">
        <v>0.22222222222222199</v>
      </c>
      <c r="F12" s="16">
        <v>0.37931034482758602</v>
      </c>
      <c r="G12" s="16">
        <v>0.24</v>
      </c>
      <c r="H12" s="16">
        <v>0.2</v>
      </c>
      <c r="I12" s="16">
        <v>0.43589743589743601</v>
      </c>
      <c r="J12" s="16">
        <v>0.37777777777777799</v>
      </c>
      <c r="K12" s="16">
        <v>0.5</v>
      </c>
      <c r="L12" s="16">
        <v>0.28787878787878801</v>
      </c>
      <c r="M12" s="16">
        <v>0.55172413793103403</v>
      </c>
      <c r="N12" s="16">
        <v>0.41666666666666702</v>
      </c>
      <c r="O12" s="16">
        <v>0.375</v>
      </c>
      <c r="P12" s="16"/>
      <c r="Q12" s="16">
        <v>0.18918918918918901</v>
      </c>
      <c r="R12" s="16">
        <v>0.25</v>
      </c>
      <c r="S12" s="16">
        <v>0.4</v>
      </c>
      <c r="T12" s="16">
        <v>0.25</v>
      </c>
      <c r="U12" s="16">
        <v>0.29545454545454503</v>
      </c>
      <c r="V12" s="16">
        <v>0.31168831168831201</v>
      </c>
      <c r="W12" s="16">
        <v>0.36249999999999999</v>
      </c>
      <c r="X12" s="16">
        <v>0.34666666666666701</v>
      </c>
      <c r="Y12" s="16">
        <v>0.41016949152542398</v>
      </c>
      <c r="Z12" s="16"/>
      <c r="AA12" s="16">
        <v>0.30434782608695699</v>
      </c>
      <c r="AB12" s="16">
        <v>0.39729729729729701</v>
      </c>
      <c r="AC12" s="16"/>
      <c r="AD12" s="16">
        <v>0.28205128205128199</v>
      </c>
      <c r="AE12" s="16">
        <v>0.34285714285714303</v>
      </c>
      <c r="AF12" s="16">
        <v>0.20588235294117599</v>
      </c>
      <c r="AG12" s="16">
        <v>0.28070175438596501</v>
      </c>
      <c r="AH12" s="16">
        <v>0.14285714285714299</v>
      </c>
      <c r="AI12" s="16">
        <v>0.32857142857142901</v>
      </c>
      <c r="AJ12" s="16">
        <v>0.329787234042553</v>
      </c>
      <c r="AK12" s="16">
        <v>0.31578947368421101</v>
      </c>
      <c r="AL12" s="16">
        <v>0.469135802469136</v>
      </c>
      <c r="AM12" s="16">
        <v>0.535433070866142</v>
      </c>
      <c r="AN12" s="16"/>
      <c r="AO12" s="16">
        <v>0.35271317829457399</v>
      </c>
      <c r="AP12" s="16">
        <v>0.32275132275132301</v>
      </c>
      <c r="AQ12" s="16">
        <v>0.36690647482014399</v>
      </c>
      <c r="AR12" s="16">
        <v>0.352112676056338</v>
      </c>
      <c r="AS12" s="16">
        <v>0.4</v>
      </c>
      <c r="AT12" s="16">
        <v>0.30769230769230799</v>
      </c>
      <c r="AU12" s="16"/>
      <c r="AV12" s="16">
        <v>0</v>
      </c>
      <c r="AW12" s="16">
        <v>0.5</v>
      </c>
      <c r="AX12" s="16">
        <v>0.35064935064935099</v>
      </c>
      <c r="AY12" s="16">
        <v>0.2</v>
      </c>
      <c r="AZ12" s="16">
        <v>0</v>
      </c>
      <c r="BA12" s="16">
        <v>0.319148936170213</v>
      </c>
      <c r="BB12" s="16">
        <v>0.42105263157894701</v>
      </c>
      <c r="BC12" s="16">
        <v>0.47368421052631599</v>
      </c>
      <c r="BD12" s="16">
        <v>0.30769230769230799</v>
      </c>
      <c r="BE12" s="16">
        <v>0.37267080745341602</v>
      </c>
      <c r="BF12" s="16">
        <v>0.36144578313253001</v>
      </c>
      <c r="BG12" s="16">
        <v>0.27272727272727298</v>
      </c>
      <c r="BH12" s="16">
        <v>0.33333333333333298</v>
      </c>
      <c r="BI12" s="16">
        <v>0.4</v>
      </c>
      <c r="BJ12" s="16">
        <v>0.53846153846153799</v>
      </c>
      <c r="BK12" s="16">
        <v>0.33333333333333298</v>
      </c>
      <c r="BL12" s="16">
        <v>0.25</v>
      </c>
      <c r="BM12" s="16">
        <v>0.3</v>
      </c>
      <c r="BN12" s="16">
        <v>0.31818181818181801</v>
      </c>
      <c r="BO12" s="16"/>
      <c r="BP12" s="16">
        <v>0.39622641509433998</v>
      </c>
      <c r="BQ12" s="16"/>
      <c r="BR12" s="16">
        <v>0.35862068965517202</v>
      </c>
      <c r="BS12" s="16"/>
      <c r="BT12" s="16">
        <v>0.37062937062937101</v>
      </c>
    </row>
    <row r="13" spans="2:72" ht="32" x14ac:dyDescent="0.2">
      <c r="B13" s="17" t="s">
        <v>152</v>
      </c>
      <c r="C13" s="16">
        <v>0.35195530726257002</v>
      </c>
      <c r="D13" s="16">
        <v>0.36046511627907002</v>
      </c>
      <c r="E13" s="16">
        <v>0.30555555555555602</v>
      </c>
      <c r="F13" s="16">
        <v>0.24137931034482801</v>
      </c>
      <c r="G13" s="16">
        <v>0.36</v>
      </c>
      <c r="H13" s="16">
        <v>0.4</v>
      </c>
      <c r="I13" s="16">
        <v>0.43589743589743601</v>
      </c>
      <c r="J13" s="16">
        <v>0.28888888888888897</v>
      </c>
      <c r="K13" s="16">
        <v>0.5</v>
      </c>
      <c r="L13" s="16">
        <v>0.30303030303030298</v>
      </c>
      <c r="M13" s="16">
        <v>0.31034482758620702</v>
      </c>
      <c r="N13" s="16">
        <v>0.375</v>
      </c>
      <c r="O13" s="16">
        <v>0.25</v>
      </c>
      <c r="P13" s="16"/>
      <c r="Q13" s="16">
        <v>0.135135135135135</v>
      </c>
      <c r="R13" s="16">
        <v>0.14285714285714299</v>
      </c>
      <c r="S13" s="16">
        <v>0.371428571428571</v>
      </c>
      <c r="T13" s="16">
        <v>0.38636363636363602</v>
      </c>
      <c r="U13" s="16">
        <v>0.27272727272727298</v>
      </c>
      <c r="V13" s="16">
        <v>0.36363636363636398</v>
      </c>
      <c r="W13" s="16">
        <v>0.41249999999999998</v>
      </c>
      <c r="X13" s="16">
        <v>0.413333333333333</v>
      </c>
      <c r="Y13" s="16">
        <v>0.36949152542372898</v>
      </c>
      <c r="Z13" s="16"/>
      <c r="AA13" s="16">
        <v>0.32463768115941999</v>
      </c>
      <c r="AB13" s="16">
        <v>0.37837837837837801</v>
      </c>
      <c r="AC13" s="16"/>
      <c r="AD13" s="16">
        <v>0.17948717948717899</v>
      </c>
      <c r="AE13" s="16">
        <v>0.25714285714285701</v>
      </c>
      <c r="AF13" s="16">
        <v>0.23529411764705899</v>
      </c>
      <c r="AG13" s="16">
        <v>0.40350877192982498</v>
      </c>
      <c r="AH13" s="16">
        <v>0.28571428571428598</v>
      </c>
      <c r="AI13" s="16">
        <v>0.42857142857142899</v>
      </c>
      <c r="AJ13" s="16">
        <v>0.329787234042553</v>
      </c>
      <c r="AK13" s="16">
        <v>0.34210526315789502</v>
      </c>
      <c r="AL13" s="16">
        <v>0.45679012345678999</v>
      </c>
      <c r="AM13" s="16">
        <v>0.440944881889764</v>
      </c>
      <c r="AN13" s="16"/>
      <c r="AO13" s="16">
        <v>0.29457364341085301</v>
      </c>
      <c r="AP13" s="16">
        <v>0.38095238095238099</v>
      </c>
      <c r="AQ13" s="16">
        <v>0.35971223021582699</v>
      </c>
      <c r="AR13" s="16">
        <v>0.46478873239436602</v>
      </c>
      <c r="AS13" s="16">
        <v>0.375</v>
      </c>
      <c r="AT13" s="16">
        <v>0.30769230769230799</v>
      </c>
      <c r="AU13" s="16"/>
      <c r="AV13" s="16">
        <v>0.16666666666666699</v>
      </c>
      <c r="AW13" s="16">
        <v>0</v>
      </c>
      <c r="AX13" s="16">
        <v>0.337662337662338</v>
      </c>
      <c r="AY13" s="16">
        <v>0.3</v>
      </c>
      <c r="AZ13" s="16">
        <v>0.25</v>
      </c>
      <c r="BA13" s="16">
        <v>0.25531914893617003</v>
      </c>
      <c r="BB13" s="16">
        <v>0.355263157894737</v>
      </c>
      <c r="BC13" s="16">
        <v>0.31578947368421101</v>
      </c>
      <c r="BD13" s="16">
        <v>0.38461538461538503</v>
      </c>
      <c r="BE13" s="16">
        <v>0.39751552795031098</v>
      </c>
      <c r="BF13" s="16">
        <v>0.373493975903614</v>
      </c>
      <c r="BG13" s="16">
        <v>0.45454545454545497</v>
      </c>
      <c r="BH13" s="16">
        <v>0.31884057971014501</v>
      </c>
      <c r="BI13" s="16">
        <v>0.33333333333333298</v>
      </c>
      <c r="BJ13" s="16">
        <v>0.30769230769230799</v>
      </c>
      <c r="BK13" s="16">
        <v>0.33333333333333298</v>
      </c>
      <c r="BL13" s="16">
        <v>0.4375</v>
      </c>
      <c r="BM13" s="16">
        <v>0.35</v>
      </c>
      <c r="BN13" s="16">
        <v>0.31818181818181801</v>
      </c>
      <c r="BO13" s="16"/>
      <c r="BP13" s="16">
        <v>0.39811320754717</v>
      </c>
      <c r="BQ13" s="16"/>
      <c r="BR13" s="16">
        <v>0.36896551724137899</v>
      </c>
      <c r="BS13" s="16"/>
      <c r="BT13" s="16">
        <v>0.36829836829836798</v>
      </c>
    </row>
    <row r="14" spans="2:72" ht="16" x14ac:dyDescent="0.2">
      <c r="B14" s="17" t="s">
        <v>153</v>
      </c>
      <c r="C14" s="16">
        <v>0.34497206703910599</v>
      </c>
      <c r="D14" s="16">
        <v>0.32945736434108502</v>
      </c>
      <c r="E14" s="16">
        <v>0.33333333333333298</v>
      </c>
      <c r="F14" s="16">
        <v>0.34482758620689702</v>
      </c>
      <c r="G14" s="16">
        <v>0.4</v>
      </c>
      <c r="H14" s="16">
        <v>0.371428571428571</v>
      </c>
      <c r="I14" s="16">
        <v>0.33333333333333298</v>
      </c>
      <c r="J14" s="16">
        <v>0.33333333333333298</v>
      </c>
      <c r="K14" s="16">
        <v>0.27272727272727298</v>
      </c>
      <c r="L14" s="16">
        <v>0.33333333333333298</v>
      </c>
      <c r="M14" s="16">
        <v>0.51724137931034497</v>
      </c>
      <c r="N14" s="16">
        <v>0.375</v>
      </c>
      <c r="O14" s="16">
        <v>0.25</v>
      </c>
      <c r="P14" s="16"/>
      <c r="Q14" s="16">
        <v>0.32432432432432401</v>
      </c>
      <c r="R14" s="16">
        <v>0.35714285714285698</v>
      </c>
      <c r="S14" s="16">
        <v>0.42857142857142899</v>
      </c>
      <c r="T14" s="16">
        <v>0.5</v>
      </c>
      <c r="U14" s="16">
        <v>0.36363636363636398</v>
      </c>
      <c r="V14" s="16">
        <v>0.207792207792208</v>
      </c>
      <c r="W14" s="16">
        <v>0.33750000000000002</v>
      </c>
      <c r="X14" s="16">
        <v>0.37333333333333302</v>
      </c>
      <c r="Y14" s="16">
        <v>0.34237288135593202</v>
      </c>
      <c r="Z14" s="16"/>
      <c r="AA14" s="16">
        <v>0.34202898550724598</v>
      </c>
      <c r="AB14" s="16">
        <v>0.34864864864864897</v>
      </c>
      <c r="AC14" s="16"/>
      <c r="AD14" s="16">
        <v>0.30769230769230799</v>
      </c>
      <c r="AE14" s="16">
        <v>0.34285714285714303</v>
      </c>
      <c r="AF14" s="16">
        <v>0.29411764705882398</v>
      </c>
      <c r="AG14" s="16">
        <v>0.35087719298245601</v>
      </c>
      <c r="AH14" s="16">
        <v>0.28571428571428598</v>
      </c>
      <c r="AI14" s="16">
        <v>0.35714285714285698</v>
      </c>
      <c r="AJ14" s="16">
        <v>0.329787234042553</v>
      </c>
      <c r="AK14" s="16">
        <v>0.28947368421052599</v>
      </c>
      <c r="AL14" s="16">
        <v>0.39506172839506198</v>
      </c>
      <c r="AM14" s="16">
        <v>0.41732283464566899</v>
      </c>
      <c r="AN14" s="16"/>
      <c r="AO14" s="16">
        <v>0.35658914728682201</v>
      </c>
      <c r="AP14" s="16">
        <v>0.28571428571428598</v>
      </c>
      <c r="AQ14" s="16">
        <v>0.38129496402877699</v>
      </c>
      <c r="AR14" s="16">
        <v>0.309859154929577</v>
      </c>
      <c r="AS14" s="16">
        <v>0.52500000000000002</v>
      </c>
      <c r="AT14" s="16">
        <v>0.230769230769231</v>
      </c>
      <c r="AU14" s="16"/>
      <c r="AV14" s="16">
        <v>0</v>
      </c>
      <c r="AW14" s="16">
        <v>0.5</v>
      </c>
      <c r="AX14" s="16">
        <v>0.28571428571428598</v>
      </c>
      <c r="AY14" s="16">
        <v>0.3</v>
      </c>
      <c r="AZ14" s="16">
        <v>0.25</v>
      </c>
      <c r="BA14" s="16">
        <v>0.319148936170213</v>
      </c>
      <c r="BB14" s="16">
        <v>0.44736842105263203</v>
      </c>
      <c r="BC14" s="16">
        <v>0.42105263157894701</v>
      </c>
      <c r="BD14" s="16">
        <v>0.46153846153846201</v>
      </c>
      <c r="BE14" s="16">
        <v>0.36024844720496901</v>
      </c>
      <c r="BF14" s="16">
        <v>0.34939759036144602</v>
      </c>
      <c r="BG14" s="16">
        <v>0.36363636363636398</v>
      </c>
      <c r="BH14" s="16">
        <v>0.36231884057970998</v>
      </c>
      <c r="BI14" s="16">
        <v>0.33333333333333298</v>
      </c>
      <c r="BJ14" s="16">
        <v>0.30769230769230799</v>
      </c>
      <c r="BK14" s="16">
        <v>0.25</v>
      </c>
      <c r="BL14" s="16">
        <v>0.28125</v>
      </c>
      <c r="BM14" s="16">
        <v>0.35</v>
      </c>
      <c r="BN14" s="16">
        <v>0.31818181818181801</v>
      </c>
      <c r="BO14" s="16"/>
      <c r="BP14" s="16">
        <v>0.38301886792452799</v>
      </c>
      <c r="BQ14" s="16"/>
      <c r="BR14" s="16">
        <v>0.34655172413793101</v>
      </c>
      <c r="BS14" s="16"/>
      <c r="BT14" s="16">
        <v>0.35431235431235403</v>
      </c>
    </row>
    <row r="15" spans="2:72" ht="32" x14ac:dyDescent="0.2">
      <c r="B15" s="17" t="s">
        <v>154</v>
      </c>
      <c r="C15" s="16">
        <v>0.33519553072625702</v>
      </c>
      <c r="D15" s="16">
        <v>0.306201550387597</v>
      </c>
      <c r="E15" s="16">
        <v>0.27777777777777801</v>
      </c>
      <c r="F15" s="16">
        <v>0.48275862068965503</v>
      </c>
      <c r="G15" s="16">
        <v>0.26</v>
      </c>
      <c r="H15" s="16">
        <v>0.4</v>
      </c>
      <c r="I15" s="16">
        <v>0.28205128205128199</v>
      </c>
      <c r="J15" s="16">
        <v>0.4</v>
      </c>
      <c r="K15" s="16">
        <v>0.45454545454545497</v>
      </c>
      <c r="L15" s="16">
        <v>0.439393939393939</v>
      </c>
      <c r="M15" s="16">
        <v>0.37931034482758602</v>
      </c>
      <c r="N15" s="16">
        <v>0.375</v>
      </c>
      <c r="O15" s="16">
        <v>0.125</v>
      </c>
      <c r="P15" s="16"/>
      <c r="Q15" s="16">
        <v>0.18918918918918901</v>
      </c>
      <c r="R15" s="16">
        <v>0.46428571428571402</v>
      </c>
      <c r="S15" s="16">
        <v>0.25714285714285701</v>
      </c>
      <c r="T15" s="16">
        <v>0.38636363636363602</v>
      </c>
      <c r="U15" s="16">
        <v>0.43181818181818199</v>
      </c>
      <c r="V15" s="16">
        <v>0.28571428571428598</v>
      </c>
      <c r="W15" s="16">
        <v>0.375</v>
      </c>
      <c r="X15" s="16">
        <v>0.30666666666666698</v>
      </c>
      <c r="Y15" s="16">
        <v>0.338983050847458</v>
      </c>
      <c r="Z15" s="16"/>
      <c r="AA15" s="16">
        <v>0.33913043478260901</v>
      </c>
      <c r="AB15" s="16">
        <v>0.33243243243243198</v>
      </c>
      <c r="AC15" s="16"/>
      <c r="AD15" s="16">
        <v>0.32051282051282098</v>
      </c>
      <c r="AE15" s="16">
        <v>0.25714285714285701</v>
      </c>
      <c r="AF15" s="16">
        <v>0.23529411764705899</v>
      </c>
      <c r="AG15" s="16">
        <v>0.40350877192982498</v>
      </c>
      <c r="AH15" s="16">
        <v>0.26785714285714302</v>
      </c>
      <c r="AI15" s="16">
        <v>0.35714285714285698</v>
      </c>
      <c r="AJ15" s="16">
        <v>0.329787234042553</v>
      </c>
      <c r="AK15" s="16">
        <v>0.28947368421052599</v>
      </c>
      <c r="AL15" s="16">
        <v>0.407407407407407</v>
      </c>
      <c r="AM15" s="16">
        <v>0.37795275590551197</v>
      </c>
      <c r="AN15" s="16"/>
      <c r="AO15" s="16">
        <v>0.38372093023255799</v>
      </c>
      <c r="AP15" s="16">
        <v>0.296296296296296</v>
      </c>
      <c r="AQ15" s="16">
        <v>0.33812949640287798</v>
      </c>
      <c r="AR15" s="16">
        <v>0.28169014084506999</v>
      </c>
      <c r="AS15" s="16">
        <v>0.32500000000000001</v>
      </c>
      <c r="AT15" s="16">
        <v>0.30769230769230799</v>
      </c>
      <c r="AU15" s="16"/>
      <c r="AV15" s="16">
        <v>0.16666666666666699</v>
      </c>
      <c r="AW15" s="16">
        <v>0</v>
      </c>
      <c r="AX15" s="16">
        <v>0.27272727272727298</v>
      </c>
      <c r="AY15" s="16">
        <v>0.5</v>
      </c>
      <c r="AZ15" s="16">
        <v>0.25</v>
      </c>
      <c r="BA15" s="16">
        <v>0.38297872340425498</v>
      </c>
      <c r="BB15" s="16">
        <v>0.355263157894737</v>
      </c>
      <c r="BC15" s="16">
        <v>0.31578947368421101</v>
      </c>
      <c r="BD15" s="16">
        <v>0.15384615384615399</v>
      </c>
      <c r="BE15" s="16">
        <v>0.36024844720496901</v>
      </c>
      <c r="BF15" s="16">
        <v>0.34939759036144602</v>
      </c>
      <c r="BG15" s="16">
        <v>0.45454545454545497</v>
      </c>
      <c r="BH15" s="16">
        <v>0.36231884057970998</v>
      </c>
      <c r="BI15" s="16">
        <v>0.33333333333333298</v>
      </c>
      <c r="BJ15" s="16">
        <v>0.46153846153846201</v>
      </c>
      <c r="BK15" s="16">
        <v>0.22222222222222199</v>
      </c>
      <c r="BL15" s="16">
        <v>0.34375</v>
      </c>
      <c r="BM15" s="16">
        <v>0.3</v>
      </c>
      <c r="BN15" s="16">
        <v>0.27272727272727298</v>
      </c>
      <c r="BO15" s="16"/>
      <c r="BP15" s="16">
        <v>0.36792452830188699</v>
      </c>
      <c r="BQ15" s="16"/>
      <c r="BR15" s="16">
        <v>0.34482758620689702</v>
      </c>
      <c r="BS15" s="16"/>
      <c r="BT15" s="16">
        <v>0.34965034965035002</v>
      </c>
    </row>
    <row r="16" spans="2:72" ht="32" x14ac:dyDescent="0.2">
      <c r="B16" s="17" t="s">
        <v>155</v>
      </c>
      <c r="C16" s="16">
        <v>0.29050279329608902</v>
      </c>
      <c r="D16" s="16">
        <v>0.33333333333333298</v>
      </c>
      <c r="E16" s="16">
        <v>0.26388888888888901</v>
      </c>
      <c r="F16" s="16">
        <v>0.31034482758620702</v>
      </c>
      <c r="G16" s="16">
        <v>0.24</v>
      </c>
      <c r="H16" s="16">
        <v>0.22857142857142901</v>
      </c>
      <c r="I16" s="16">
        <v>0.32051282051282098</v>
      </c>
      <c r="J16" s="16">
        <v>0.2</v>
      </c>
      <c r="K16" s="16">
        <v>0.31818181818181801</v>
      </c>
      <c r="L16" s="16">
        <v>0.27272727272727298</v>
      </c>
      <c r="M16" s="16">
        <v>0.31034482758620702</v>
      </c>
      <c r="N16" s="16">
        <v>0.16666666666666699</v>
      </c>
      <c r="O16" s="16">
        <v>0.25</v>
      </c>
      <c r="P16" s="16"/>
      <c r="Q16" s="16">
        <v>0.18918918918918901</v>
      </c>
      <c r="R16" s="16">
        <v>0.14285714285714299</v>
      </c>
      <c r="S16" s="16">
        <v>0.25714285714285701</v>
      </c>
      <c r="T16" s="16">
        <v>0.18181818181818199</v>
      </c>
      <c r="U16" s="16">
        <v>0.15909090909090901</v>
      </c>
      <c r="V16" s="16">
        <v>0.25974025974025999</v>
      </c>
      <c r="W16" s="16">
        <v>0.28749999999999998</v>
      </c>
      <c r="X16" s="16">
        <v>0.30666666666666698</v>
      </c>
      <c r="Y16" s="16">
        <v>0.36271186440677999</v>
      </c>
      <c r="Z16" s="16"/>
      <c r="AA16" s="16">
        <v>0.22608695652173899</v>
      </c>
      <c r="AB16" s="16">
        <v>0.35135135135135098</v>
      </c>
      <c r="AC16" s="16"/>
      <c r="AD16" s="16">
        <v>0.20512820512820501</v>
      </c>
      <c r="AE16" s="16">
        <v>0.314285714285714</v>
      </c>
      <c r="AF16" s="16">
        <v>0.23529411764705899</v>
      </c>
      <c r="AG16" s="16">
        <v>0.26315789473684198</v>
      </c>
      <c r="AH16" s="16">
        <v>0.23214285714285701</v>
      </c>
      <c r="AI16" s="16">
        <v>0.214285714285714</v>
      </c>
      <c r="AJ16" s="16">
        <v>0.340425531914894</v>
      </c>
      <c r="AK16" s="16">
        <v>0.355263157894737</v>
      </c>
      <c r="AL16" s="16">
        <v>0.25925925925925902</v>
      </c>
      <c r="AM16" s="16">
        <v>0.37007874015747999</v>
      </c>
      <c r="AN16" s="16"/>
      <c r="AO16" s="16">
        <v>0.224806201550388</v>
      </c>
      <c r="AP16" s="16">
        <v>0.28571428571428598</v>
      </c>
      <c r="AQ16" s="16">
        <v>0.33812949640287798</v>
      </c>
      <c r="AR16" s="16">
        <v>0.323943661971831</v>
      </c>
      <c r="AS16" s="16">
        <v>0.42499999999999999</v>
      </c>
      <c r="AT16" s="16">
        <v>0.38461538461538503</v>
      </c>
      <c r="AU16" s="16"/>
      <c r="AV16" s="16">
        <v>0.16666666666666699</v>
      </c>
      <c r="AW16" s="16">
        <v>0.5</v>
      </c>
      <c r="AX16" s="16">
        <v>0.31168831168831201</v>
      </c>
      <c r="AY16" s="16">
        <v>0.1</v>
      </c>
      <c r="AZ16" s="16">
        <v>0.25</v>
      </c>
      <c r="BA16" s="16">
        <v>0.23404255319148901</v>
      </c>
      <c r="BB16" s="16">
        <v>0.21052631578947401</v>
      </c>
      <c r="BC16" s="16">
        <v>0.21052631578947401</v>
      </c>
      <c r="BD16" s="16">
        <v>0.30769230769230799</v>
      </c>
      <c r="BE16" s="16">
        <v>0.335403726708075</v>
      </c>
      <c r="BF16" s="16">
        <v>0.36144578313253001</v>
      </c>
      <c r="BG16" s="16">
        <v>0.36363636363636398</v>
      </c>
      <c r="BH16" s="16">
        <v>0.30434782608695699</v>
      </c>
      <c r="BI16" s="16">
        <v>0.33333333333333298</v>
      </c>
      <c r="BJ16" s="16">
        <v>0.38461538461538503</v>
      </c>
      <c r="BK16" s="16">
        <v>0.25</v>
      </c>
      <c r="BL16" s="16">
        <v>0.28125</v>
      </c>
      <c r="BM16" s="16">
        <v>0.3</v>
      </c>
      <c r="BN16" s="16">
        <v>9.0909090909090898E-2</v>
      </c>
      <c r="BO16" s="16"/>
      <c r="BP16" s="16">
        <v>0.30943396226415099</v>
      </c>
      <c r="BQ16" s="16"/>
      <c r="BR16" s="16">
        <v>0.29482758620689697</v>
      </c>
      <c r="BS16" s="16"/>
      <c r="BT16" s="16">
        <v>0.32867132867132898</v>
      </c>
    </row>
    <row r="17" spans="2:72" ht="16" x14ac:dyDescent="0.2">
      <c r="B17" s="17" t="s">
        <v>156</v>
      </c>
      <c r="C17" s="16">
        <v>0.283519553072626</v>
      </c>
      <c r="D17" s="16">
        <v>0.28294573643410897</v>
      </c>
      <c r="E17" s="16">
        <v>0.26388888888888901</v>
      </c>
      <c r="F17" s="16">
        <v>0.24137931034482801</v>
      </c>
      <c r="G17" s="16">
        <v>0.22</v>
      </c>
      <c r="H17" s="16">
        <v>0.34285714285714303</v>
      </c>
      <c r="I17" s="16">
        <v>0.35897435897435898</v>
      </c>
      <c r="J17" s="16">
        <v>0.22222222222222199</v>
      </c>
      <c r="K17" s="16">
        <v>0.31818181818181801</v>
      </c>
      <c r="L17" s="16">
        <v>0.27272727272727298</v>
      </c>
      <c r="M17" s="16">
        <v>0.27586206896551702</v>
      </c>
      <c r="N17" s="16">
        <v>0.25</v>
      </c>
      <c r="O17" s="16">
        <v>0.5</v>
      </c>
      <c r="P17" s="16"/>
      <c r="Q17" s="16">
        <v>8.1081081081081099E-2</v>
      </c>
      <c r="R17" s="16">
        <v>0.28571428571428598</v>
      </c>
      <c r="S17" s="16">
        <v>0.34285714285714303</v>
      </c>
      <c r="T17" s="16">
        <v>0.38636363636363602</v>
      </c>
      <c r="U17" s="16">
        <v>0.25</v>
      </c>
      <c r="V17" s="16">
        <v>0.35064935064935099</v>
      </c>
      <c r="W17" s="16">
        <v>0.3125</v>
      </c>
      <c r="X17" s="16">
        <v>0.30666666666666698</v>
      </c>
      <c r="Y17" s="16">
        <v>0.26101694915254198</v>
      </c>
      <c r="Z17" s="16"/>
      <c r="AA17" s="16">
        <v>0.29855072463768101</v>
      </c>
      <c r="AB17" s="16">
        <v>0.27027027027027001</v>
      </c>
      <c r="AC17" s="16"/>
      <c r="AD17" s="16">
        <v>0.17948717948717899</v>
      </c>
      <c r="AE17" s="16">
        <v>0.34285714285714303</v>
      </c>
      <c r="AF17" s="16">
        <v>0.23529411764705899</v>
      </c>
      <c r="AG17" s="16">
        <v>0.33333333333333298</v>
      </c>
      <c r="AH17" s="16">
        <v>0.23214285714285701</v>
      </c>
      <c r="AI17" s="16">
        <v>0.27142857142857102</v>
      </c>
      <c r="AJ17" s="16">
        <v>0.28723404255319201</v>
      </c>
      <c r="AK17" s="16">
        <v>0.31578947368421101</v>
      </c>
      <c r="AL17" s="16">
        <v>0.296296296296296</v>
      </c>
      <c r="AM17" s="16">
        <v>0.32283464566929099</v>
      </c>
      <c r="AN17" s="16"/>
      <c r="AO17" s="16">
        <v>0.28294573643410897</v>
      </c>
      <c r="AP17" s="16">
        <v>0.26455026455026498</v>
      </c>
      <c r="AQ17" s="16">
        <v>0.29496402877697803</v>
      </c>
      <c r="AR17" s="16">
        <v>0.28169014084506999</v>
      </c>
      <c r="AS17" s="16">
        <v>0.32500000000000001</v>
      </c>
      <c r="AT17" s="16">
        <v>7.69230769230769E-2</v>
      </c>
      <c r="AU17" s="16"/>
      <c r="AV17" s="16">
        <v>0.16666666666666699</v>
      </c>
      <c r="AW17" s="16">
        <v>0</v>
      </c>
      <c r="AX17" s="16">
        <v>0.207792207792208</v>
      </c>
      <c r="AY17" s="16">
        <v>0</v>
      </c>
      <c r="AZ17" s="16">
        <v>0</v>
      </c>
      <c r="BA17" s="16">
        <v>0.36170212765957399</v>
      </c>
      <c r="BB17" s="16">
        <v>0.22368421052631601</v>
      </c>
      <c r="BC17" s="16">
        <v>0.21052631578947401</v>
      </c>
      <c r="BD17" s="16">
        <v>0.30769230769230799</v>
      </c>
      <c r="BE17" s="16">
        <v>0.341614906832298</v>
      </c>
      <c r="BF17" s="16">
        <v>0.33734939759036098</v>
      </c>
      <c r="BG17" s="16">
        <v>0.36363636363636398</v>
      </c>
      <c r="BH17" s="16">
        <v>0.376811594202899</v>
      </c>
      <c r="BI17" s="16">
        <v>6.6666666666666693E-2</v>
      </c>
      <c r="BJ17" s="16">
        <v>0.230769230769231</v>
      </c>
      <c r="BK17" s="16">
        <v>0.36111111111111099</v>
      </c>
      <c r="BL17" s="16">
        <v>0.15625</v>
      </c>
      <c r="BM17" s="16">
        <v>0.3</v>
      </c>
      <c r="BN17" s="16">
        <v>0.13636363636363599</v>
      </c>
      <c r="BO17" s="16"/>
      <c r="BP17" s="16">
        <v>0.320754716981132</v>
      </c>
      <c r="BQ17" s="16"/>
      <c r="BR17" s="16">
        <v>0.28965517241379302</v>
      </c>
      <c r="BS17" s="16"/>
      <c r="BT17" s="16">
        <v>0.30069930069930101</v>
      </c>
    </row>
    <row r="18" spans="2:72" ht="32" x14ac:dyDescent="0.2">
      <c r="B18" s="17" t="s">
        <v>157</v>
      </c>
      <c r="C18" s="16">
        <v>0.231843575418994</v>
      </c>
      <c r="D18" s="16">
        <v>0.224806201550388</v>
      </c>
      <c r="E18" s="16">
        <v>0.22222222222222199</v>
      </c>
      <c r="F18" s="16">
        <v>0.20689655172413801</v>
      </c>
      <c r="G18" s="16">
        <v>0.22</v>
      </c>
      <c r="H18" s="16">
        <v>0.28571428571428598</v>
      </c>
      <c r="I18" s="16">
        <v>0.21794871794871801</v>
      </c>
      <c r="J18" s="16">
        <v>0.24444444444444399</v>
      </c>
      <c r="K18" s="16">
        <v>9.0909090909090898E-2</v>
      </c>
      <c r="L18" s="16">
        <v>0.28787878787878801</v>
      </c>
      <c r="M18" s="16">
        <v>0.27586206896551702</v>
      </c>
      <c r="N18" s="16">
        <v>0.25</v>
      </c>
      <c r="O18" s="16">
        <v>0.25</v>
      </c>
      <c r="P18" s="16"/>
      <c r="Q18" s="16">
        <v>0.108108108108108</v>
      </c>
      <c r="R18" s="16">
        <v>0.14285714285714299</v>
      </c>
      <c r="S18" s="16">
        <v>0.2</v>
      </c>
      <c r="T18" s="16">
        <v>0.22727272727272699</v>
      </c>
      <c r="U18" s="16">
        <v>0.22727272727272699</v>
      </c>
      <c r="V18" s="16">
        <v>0.11688311688311701</v>
      </c>
      <c r="W18" s="16">
        <v>0.28749999999999998</v>
      </c>
      <c r="X18" s="16">
        <v>0.293333333333333</v>
      </c>
      <c r="Y18" s="16">
        <v>0.26101694915254198</v>
      </c>
      <c r="Z18" s="16"/>
      <c r="AA18" s="16">
        <v>0.19420289855072501</v>
      </c>
      <c r="AB18" s="16">
        <v>0.267567567567568</v>
      </c>
      <c r="AC18" s="16"/>
      <c r="AD18" s="16">
        <v>0.128205128205128</v>
      </c>
      <c r="AE18" s="16">
        <v>0.17142857142857101</v>
      </c>
      <c r="AF18" s="16">
        <v>0.23529411764705899</v>
      </c>
      <c r="AG18" s="16">
        <v>0.22807017543859601</v>
      </c>
      <c r="AH18" s="16">
        <v>0.23214285714285701</v>
      </c>
      <c r="AI18" s="16">
        <v>0.2</v>
      </c>
      <c r="AJ18" s="16">
        <v>0.26595744680851102</v>
      </c>
      <c r="AK18" s="16">
        <v>0.26315789473684198</v>
      </c>
      <c r="AL18" s="16">
        <v>0.34567901234567899</v>
      </c>
      <c r="AM18" s="16">
        <v>0.22834645669291301</v>
      </c>
      <c r="AN18" s="16"/>
      <c r="AO18" s="16">
        <v>0.19767441860465099</v>
      </c>
      <c r="AP18" s="16">
        <v>0.23280423280423301</v>
      </c>
      <c r="AQ18" s="16">
        <v>0.25179856115107901</v>
      </c>
      <c r="AR18" s="16">
        <v>0.23943661971831001</v>
      </c>
      <c r="AS18" s="16">
        <v>0.35</v>
      </c>
      <c r="AT18" s="16">
        <v>0.30769230769230799</v>
      </c>
      <c r="AU18" s="16"/>
      <c r="AV18" s="16">
        <v>0.16666666666666699</v>
      </c>
      <c r="AW18" s="16">
        <v>0.5</v>
      </c>
      <c r="AX18" s="16">
        <v>0.31168831168831201</v>
      </c>
      <c r="AY18" s="16">
        <v>0.1</v>
      </c>
      <c r="AZ18" s="16">
        <v>0.5</v>
      </c>
      <c r="BA18" s="16">
        <v>0.19148936170212799</v>
      </c>
      <c r="BB18" s="16">
        <v>0.21052631578947401</v>
      </c>
      <c r="BC18" s="16">
        <v>0.105263157894737</v>
      </c>
      <c r="BD18" s="16">
        <v>0.30769230769230799</v>
      </c>
      <c r="BE18" s="16">
        <v>0.27950310559006197</v>
      </c>
      <c r="BF18" s="16">
        <v>0.25301204819277101</v>
      </c>
      <c r="BG18" s="16">
        <v>0.18181818181818199</v>
      </c>
      <c r="BH18" s="16">
        <v>0.231884057971014</v>
      </c>
      <c r="BI18" s="16">
        <v>0.2</v>
      </c>
      <c r="BJ18" s="16">
        <v>0.15384615384615399</v>
      </c>
      <c r="BK18" s="16">
        <v>0.16666666666666699</v>
      </c>
      <c r="BL18" s="16">
        <v>0.1875</v>
      </c>
      <c r="BM18" s="16">
        <v>0.1</v>
      </c>
      <c r="BN18" s="16">
        <v>0.13636363636363599</v>
      </c>
      <c r="BO18" s="16"/>
      <c r="BP18" s="16">
        <v>0.26792452830188701</v>
      </c>
      <c r="BQ18" s="16"/>
      <c r="BR18" s="16">
        <v>0.243103448275862</v>
      </c>
      <c r="BS18" s="16"/>
      <c r="BT18" s="16">
        <v>0.25407925407925402</v>
      </c>
    </row>
    <row r="19" spans="2:72" ht="32" x14ac:dyDescent="0.2">
      <c r="B19" s="17" t="s">
        <v>158</v>
      </c>
      <c r="C19" s="16">
        <v>0.226256983240223</v>
      </c>
      <c r="D19" s="16">
        <v>0.27906976744186002</v>
      </c>
      <c r="E19" s="16">
        <v>0.16666666666666699</v>
      </c>
      <c r="F19" s="16">
        <v>0.17241379310344801</v>
      </c>
      <c r="G19" s="16">
        <v>0.32</v>
      </c>
      <c r="H19" s="16">
        <v>0.2</v>
      </c>
      <c r="I19" s="16">
        <v>0.20512820512820501</v>
      </c>
      <c r="J19" s="16">
        <v>0.17777777777777801</v>
      </c>
      <c r="K19" s="16">
        <v>0.27272727272727298</v>
      </c>
      <c r="L19" s="16">
        <v>0.16666666666666699</v>
      </c>
      <c r="M19" s="16">
        <v>0.17241379310344801</v>
      </c>
      <c r="N19" s="16">
        <v>0.125</v>
      </c>
      <c r="O19" s="16">
        <v>0.125</v>
      </c>
      <c r="P19" s="16"/>
      <c r="Q19" s="16">
        <v>5.4054054054054099E-2</v>
      </c>
      <c r="R19" s="16">
        <v>0.107142857142857</v>
      </c>
      <c r="S19" s="16">
        <v>0.22857142857142901</v>
      </c>
      <c r="T19" s="16">
        <v>0.15909090909090901</v>
      </c>
      <c r="U19" s="16">
        <v>0.18181818181818199</v>
      </c>
      <c r="V19" s="16">
        <v>0.12987012987013</v>
      </c>
      <c r="W19" s="16">
        <v>0.16250000000000001</v>
      </c>
      <c r="X19" s="16">
        <v>0.34666666666666701</v>
      </c>
      <c r="Y19" s="16">
        <v>0.28813559322033899</v>
      </c>
      <c r="Z19" s="16"/>
      <c r="AA19" s="16">
        <v>0.147826086956522</v>
      </c>
      <c r="AB19" s="16">
        <v>0.3</v>
      </c>
      <c r="AC19" s="16"/>
      <c r="AD19" s="16">
        <v>0.102564102564103</v>
      </c>
      <c r="AE19" s="16">
        <v>0.17142857142857101</v>
      </c>
      <c r="AF19" s="16">
        <v>0.11764705882352899</v>
      </c>
      <c r="AG19" s="16">
        <v>0.21052631578947401</v>
      </c>
      <c r="AH19" s="16">
        <v>0.17857142857142899</v>
      </c>
      <c r="AI19" s="16">
        <v>0.214285714285714</v>
      </c>
      <c r="AJ19" s="16">
        <v>0.30851063829787201</v>
      </c>
      <c r="AK19" s="16">
        <v>0.27631578947368401</v>
      </c>
      <c r="AL19" s="16">
        <v>0.296296296296296</v>
      </c>
      <c r="AM19" s="16">
        <v>0.25196850393700798</v>
      </c>
      <c r="AN19" s="16"/>
      <c r="AO19" s="16">
        <v>0.15891472868217099</v>
      </c>
      <c r="AP19" s="16">
        <v>0.21164021164021199</v>
      </c>
      <c r="AQ19" s="16">
        <v>0.27338129496402902</v>
      </c>
      <c r="AR19" s="16">
        <v>0.323943661971831</v>
      </c>
      <c r="AS19" s="16">
        <v>0.35</v>
      </c>
      <c r="AT19" s="16">
        <v>0.30769230769230799</v>
      </c>
      <c r="AU19" s="16"/>
      <c r="AV19" s="16">
        <v>0.5</v>
      </c>
      <c r="AW19" s="16">
        <v>0</v>
      </c>
      <c r="AX19" s="16">
        <v>0.246753246753247</v>
      </c>
      <c r="AY19" s="16">
        <v>0.1</v>
      </c>
      <c r="AZ19" s="16">
        <v>0</v>
      </c>
      <c r="BA19" s="16">
        <v>0</v>
      </c>
      <c r="BB19" s="16">
        <v>0.22368421052631601</v>
      </c>
      <c r="BC19" s="16">
        <v>0.157894736842105</v>
      </c>
      <c r="BD19" s="16">
        <v>0.230769230769231</v>
      </c>
      <c r="BE19" s="16">
        <v>0.335403726708075</v>
      </c>
      <c r="BF19" s="16">
        <v>0.30120481927710802</v>
      </c>
      <c r="BG19" s="16">
        <v>0.36363636363636398</v>
      </c>
      <c r="BH19" s="16">
        <v>0.26086956521739102</v>
      </c>
      <c r="BI19" s="16">
        <v>6.6666666666666693E-2</v>
      </c>
      <c r="BJ19" s="16">
        <v>0.15384615384615399</v>
      </c>
      <c r="BK19" s="16">
        <v>0.11111111111111099</v>
      </c>
      <c r="BL19" s="16">
        <v>0.125</v>
      </c>
      <c r="BM19" s="16">
        <v>0</v>
      </c>
      <c r="BN19" s="16">
        <v>0.18181818181818199</v>
      </c>
      <c r="BO19" s="16"/>
      <c r="BP19" s="16">
        <v>0.262264150943396</v>
      </c>
      <c r="BQ19" s="16"/>
      <c r="BR19" s="16">
        <v>0.25</v>
      </c>
      <c r="BS19" s="16"/>
      <c r="BT19" s="16">
        <v>0.24708624708624699</v>
      </c>
    </row>
    <row r="20" spans="2:72" ht="48" x14ac:dyDescent="0.2">
      <c r="B20" s="17" t="s">
        <v>159</v>
      </c>
      <c r="C20" s="16">
        <v>0.224860335195531</v>
      </c>
      <c r="D20" s="16">
        <v>0.25581395348837199</v>
      </c>
      <c r="E20" s="16">
        <v>0.194444444444444</v>
      </c>
      <c r="F20" s="16">
        <v>0.13793103448275901</v>
      </c>
      <c r="G20" s="16">
        <v>0.26</v>
      </c>
      <c r="H20" s="16">
        <v>0.114285714285714</v>
      </c>
      <c r="I20" s="16">
        <v>0.269230769230769</v>
      </c>
      <c r="J20" s="16">
        <v>0.155555555555556</v>
      </c>
      <c r="K20" s="16">
        <v>0.13636363636363599</v>
      </c>
      <c r="L20" s="16">
        <v>0.18181818181818199</v>
      </c>
      <c r="M20" s="16">
        <v>0.27586206896551702</v>
      </c>
      <c r="N20" s="16">
        <v>0.20833333333333301</v>
      </c>
      <c r="O20" s="16">
        <v>0.5</v>
      </c>
      <c r="P20" s="16"/>
      <c r="Q20" s="16">
        <v>0.135135135135135</v>
      </c>
      <c r="R20" s="16">
        <v>0.107142857142857</v>
      </c>
      <c r="S20" s="16">
        <v>0.34285714285714303</v>
      </c>
      <c r="T20" s="16">
        <v>0.22727272727272699</v>
      </c>
      <c r="U20" s="16">
        <v>4.5454545454545497E-2</v>
      </c>
      <c r="V20" s="16">
        <v>0.168831168831169</v>
      </c>
      <c r="W20" s="16">
        <v>0.22500000000000001</v>
      </c>
      <c r="X20" s="16">
        <v>0.32</v>
      </c>
      <c r="Y20" s="16">
        <v>0.25084745762711902</v>
      </c>
      <c r="Z20" s="16"/>
      <c r="AA20" s="16">
        <v>0.182608695652174</v>
      </c>
      <c r="AB20" s="16">
        <v>0.26486486486486499</v>
      </c>
      <c r="AC20" s="16"/>
      <c r="AD20" s="16">
        <v>0.115384615384615</v>
      </c>
      <c r="AE20" s="16">
        <v>0.17142857142857101</v>
      </c>
      <c r="AF20" s="16">
        <v>8.8235294117647106E-2</v>
      </c>
      <c r="AG20" s="16">
        <v>0.24561403508771901</v>
      </c>
      <c r="AH20" s="16">
        <v>0.214285714285714</v>
      </c>
      <c r="AI20" s="16">
        <v>0.24285714285714299</v>
      </c>
      <c r="AJ20" s="16">
        <v>0.21276595744680901</v>
      </c>
      <c r="AK20" s="16">
        <v>0.22368421052631601</v>
      </c>
      <c r="AL20" s="16">
        <v>0.27160493827160498</v>
      </c>
      <c r="AM20" s="16">
        <v>0.30708661417322802</v>
      </c>
      <c r="AN20" s="16"/>
      <c r="AO20" s="16">
        <v>0.201550387596899</v>
      </c>
      <c r="AP20" s="16">
        <v>0.227513227513228</v>
      </c>
      <c r="AQ20" s="16">
        <v>0.20863309352518</v>
      </c>
      <c r="AR20" s="16">
        <v>0.323943661971831</v>
      </c>
      <c r="AS20" s="16">
        <v>0.27500000000000002</v>
      </c>
      <c r="AT20" s="16">
        <v>0.230769230769231</v>
      </c>
      <c r="AU20" s="16"/>
      <c r="AV20" s="16">
        <v>0.33333333333333298</v>
      </c>
      <c r="AW20" s="16">
        <v>0</v>
      </c>
      <c r="AX20" s="16">
        <v>0.29870129870129902</v>
      </c>
      <c r="AY20" s="16">
        <v>0.1</v>
      </c>
      <c r="AZ20" s="16">
        <v>0.25</v>
      </c>
      <c r="BA20" s="16">
        <v>0.170212765957447</v>
      </c>
      <c r="BB20" s="16">
        <v>0.157894736842105</v>
      </c>
      <c r="BC20" s="16">
        <v>0.31578947368421101</v>
      </c>
      <c r="BD20" s="16">
        <v>0.15384615384615399</v>
      </c>
      <c r="BE20" s="16">
        <v>0.26086956521739102</v>
      </c>
      <c r="BF20" s="16">
        <v>0.27710843373493999</v>
      </c>
      <c r="BG20" s="16">
        <v>0.36363636363636398</v>
      </c>
      <c r="BH20" s="16">
        <v>0.26086956521739102</v>
      </c>
      <c r="BI20" s="16">
        <v>0.133333333333333</v>
      </c>
      <c r="BJ20" s="16">
        <v>0.15384615384615399</v>
      </c>
      <c r="BK20" s="16">
        <v>0.22222222222222199</v>
      </c>
      <c r="BL20" s="16">
        <v>9.375E-2</v>
      </c>
      <c r="BM20" s="16">
        <v>0</v>
      </c>
      <c r="BN20" s="16">
        <v>0.18181818181818199</v>
      </c>
      <c r="BO20" s="16"/>
      <c r="BP20" s="16">
        <v>0.25094339622641498</v>
      </c>
      <c r="BQ20" s="16"/>
      <c r="BR20" s="16">
        <v>0.23448275862069001</v>
      </c>
      <c r="BS20" s="16"/>
      <c r="BT20" s="16">
        <v>0.23776223776223801</v>
      </c>
    </row>
    <row r="21" spans="2:72" ht="16" x14ac:dyDescent="0.2">
      <c r="B21" s="17" t="s">
        <v>160</v>
      </c>
      <c r="C21" s="16">
        <v>0.17318435754189901</v>
      </c>
      <c r="D21" s="16">
        <v>0.19767441860465099</v>
      </c>
      <c r="E21" s="16">
        <v>0.16666666666666699</v>
      </c>
      <c r="F21" s="16">
        <v>0.17241379310344801</v>
      </c>
      <c r="G21" s="16">
        <v>0.12</v>
      </c>
      <c r="H21" s="16">
        <v>0.2</v>
      </c>
      <c r="I21" s="16">
        <v>0.115384615384615</v>
      </c>
      <c r="J21" s="16">
        <v>0.266666666666667</v>
      </c>
      <c r="K21" s="16">
        <v>0.18181818181818199</v>
      </c>
      <c r="L21" s="16">
        <v>0.10606060606060599</v>
      </c>
      <c r="M21" s="16">
        <v>0.24137931034482801</v>
      </c>
      <c r="N21" s="16">
        <v>0.125</v>
      </c>
      <c r="O21" s="16">
        <v>0.125</v>
      </c>
      <c r="P21" s="16"/>
      <c r="Q21" s="16">
        <v>0.162162162162162</v>
      </c>
      <c r="R21" s="16">
        <v>0.214285714285714</v>
      </c>
      <c r="S21" s="16">
        <v>0.14285714285714299</v>
      </c>
      <c r="T21" s="16">
        <v>0.25</v>
      </c>
      <c r="U21" s="16">
        <v>0.204545454545455</v>
      </c>
      <c r="V21" s="16">
        <v>0.18181818181818199</v>
      </c>
      <c r="W21" s="16">
        <v>0.17499999999999999</v>
      </c>
      <c r="X21" s="16">
        <v>9.3333333333333296E-2</v>
      </c>
      <c r="Y21" s="16">
        <v>0.17627118644067799</v>
      </c>
      <c r="Z21" s="16"/>
      <c r="AA21" s="16">
        <v>0.188405797101449</v>
      </c>
      <c r="AB21" s="16">
        <v>0.159459459459459</v>
      </c>
      <c r="AC21" s="16"/>
      <c r="AD21" s="16">
        <v>0.16666666666666699</v>
      </c>
      <c r="AE21" s="16">
        <v>0.25714285714285701</v>
      </c>
      <c r="AF21" s="16">
        <v>0.17647058823529399</v>
      </c>
      <c r="AG21" s="16">
        <v>0.175438596491228</v>
      </c>
      <c r="AH21" s="16">
        <v>0.26785714285714302</v>
      </c>
      <c r="AI21" s="16">
        <v>0.22857142857142901</v>
      </c>
      <c r="AJ21" s="16">
        <v>0.117021276595745</v>
      </c>
      <c r="AK21" s="16">
        <v>0.17105263157894701</v>
      </c>
      <c r="AL21" s="16">
        <v>0.13580246913580199</v>
      </c>
      <c r="AM21" s="16">
        <v>0.14960629921259799</v>
      </c>
      <c r="AN21" s="16"/>
      <c r="AO21" s="16">
        <v>0.201550387596899</v>
      </c>
      <c r="AP21" s="16">
        <v>0.148148148148148</v>
      </c>
      <c r="AQ21" s="16">
        <v>0.14388489208633101</v>
      </c>
      <c r="AR21" s="16">
        <v>0.183098591549296</v>
      </c>
      <c r="AS21" s="16">
        <v>0.22500000000000001</v>
      </c>
      <c r="AT21" s="16">
        <v>0</v>
      </c>
      <c r="AU21" s="16"/>
      <c r="AV21" s="16">
        <v>0</v>
      </c>
      <c r="AW21" s="16">
        <v>0</v>
      </c>
      <c r="AX21" s="16">
        <v>0.18181818181818199</v>
      </c>
      <c r="AY21" s="16">
        <v>0.1</v>
      </c>
      <c r="AZ21" s="16">
        <v>0</v>
      </c>
      <c r="BA21" s="16">
        <v>0.19148936170212799</v>
      </c>
      <c r="BB21" s="16">
        <v>0.157894736842105</v>
      </c>
      <c r="BC21" s="16">
        <v>0</v>
      </c>
      <c r="BD21" s="16">
        <v>0.15384615384615399</v>
      </c>
      <c r="BE21" s="16">
        <v>0.217391304347826</v>
      </c>
      <c r="BF21" s="16">
        <v>0.16867469879518099</v>
      </c>
      <c r="BG21" s="16">
        <v>0.27272727272727298</v>
      </c>
      <c r="BH21" s="16">
        <v>0.173913043478261</v>
      </c>
      <c r="BI21" s="16">
        <v>0.266666666666667</v>
      </c>
      <c r="BJ21" s="16">
        <v>7.69230769230769E-2</v>
      </c>
      <c r="BK21" s="16">
        <v>0.16666666666666699</v>
      </c>
      <c r="BL21" s="16">
        <v>0.15625</v>
      </c>
      <c r="BM21" s="16">
        <v>0.2</v>
      </c>
      <c r="BN21" s="16">
        <v>9.0909090909090898E-2</v>
      </c>
      <c r="BO21" s="16"/>
      <c r="BP21" s="16">
        <v>0.179245283018868</v>
      </c>
      <c r="BQ21" s="16"/>
      <c r="BR21" s="16">
        <v>0.17241379310344801</v>
      </c>
      <c r="BS21" s="16"/>
      <c r="BT21" s="16">
        <v>0.17948717948717899</v>
      </c>
    </row>
    <row r="22" spans="2:72" ht="48" x14ac:dyDescent="0.2">
      <c r="B22" s="17" t="s">
        <v>161</v>
      </c>
      <c r="C22" s="16">
        <v>4.1899441340782096E-3</v>
      </c>
      <c r="D22" s="16">
        <v>0</v>
      </c>
      <c r="E22" s="16">
        <v>1.38888888888889E-2</v>
      </c>
      <c r="F22" s="16">
        <v>0</v>
      </c>
      <c r="G22" s="16">
        <v>0</v>
      </c>
      <c r="H22" s="16">
        <v>0</v>
      </c>
      <c r="I22" s="16">
        <v>0</v>
      </c>
      <c r="J22" s="16">
        <v>4.4444444444444398E-2</v>
      </c>
      <c r="K22" s="16">
        <v>0</v>
      </c>
      <c r="L22" s="16">
        <v>0</v>
      </c>
      <c r="M22" s="16">
        <v>0</v>
      </c>
      <c r="N22" s="16">
        <v>0</v>
      </c>
      <c r="O22" s="16">
        <v>0</v>
      </c>
      <c r="P22" s="16"/>
      <c r="Q22" s="16">
        <v>0</v>
      </c>
      <c r="R22" s="16">
        <v>7.1428571428571397E-2</v>
      </c>
      <c r="S22" s="16">
        <v>0</v>
      </c>
      <c r="T22" s="16">
        <v>2.27272727272727E-2</v>
      </c>
      <c r="U22" s="16">
        <v>0</v>
      </c>
      <c r="V22" s="16">
        <v>0</v>
      </c>
      <c r="W22" s="16">
        <v>0</v>
      </c>
      <c r="X22" s="16">
        <v>0</v>
      </c>
      <c r="Y22" s="16">
        <v>0</v>
      </c>
      <c r="Z22" s="16"/>
      <c r="AA22" s="16">
        <v>8.6956521739130401E-3</v>
      </c>
      <c r="AB22" s="16">
        <v>0</v>
      </c>
      <c r="AC22" s="16"/>
      <c r="AD22" s="16">
        <v>1.2820512820512799E-2</v>
      </c>
      <c r="AE22" s="16">
        <v>2.8571428571428598E-2</v>
      </c>
      <c r="AF22" s="16">
        <v>0</v>
      </c>
      <c r="AG22" s="16">
        <v>1.7543859649122799E-2</v>
      </c>
      <c r="AH22" s="16">
        <v>0</v>
      </c>
      <c r="AI22" s="16">
        <v>0</v>
      </c>
      <c r="AJ22" s="16">
        <v>0</v>
      </c>
      <c r="AK22" s="16">
        <v>0</v>
      </c>
      <c r="AL22" s="16">
        <v>0</v>
      </c>
      <c r="AM22" s="16">
        <v>0</v>
      </c>
      <c r="AN22" s="16"/>
      <c r="AO22" s="16">
        <v>3.8759689922480598E-3</v>
      </c>
      <c r="AP22" s="16">
        <v>5.2910052910052898E-3</v>
      </c>
      <c r="AQ22" s="16">
        <v>7.1942446043165497E-3</v>
      </c>
      <c r="AR22" s="16">
        <v>0</v>
      </c>
      <c r="AS22" s="16">
        <v>0</v>
      </c>
      <c r="AT22" s="16">
        <v>0</v>
      </c>
      <c r="AU22" s="16"/>
      <c r="AV22" s="16">
        <v>0</v>
      </c>
      <c r="AW22" s="16">
        <v>0</v>
      </c>
      <c r="AX22" s="16">
        <v>1.2987012987013E-2</v>
      </c>
      <c r="AY22" s="16">
        <v>0</v>
      </c>
      <c r="AZ22" s="16">
        <v>0</v>
      </c>
      <c r="BA22" s="16">
        <v>0</v>
      </c>
      <c r="BB22" s="16">
        <v>1.3157894736842099E-2</v>
      </c>
      <c r="BC22" s="16">
        <v>0</v>
      </c>
      <c r="BD22" s="16">
        <v>0</v>
      </c>
      <c r="BE22" s="16">
        <v>0</v>
      </c>
      <c r="BF22" s="16">
        <v>0</v>
      </c>
      <c r="BG22" s="16">
        <v>0</v>
      </c>
      <c r="BH22" s="16">
        <v>0</v>
      </c>
      <c r="BI22" s="16">
        <v>0</v>
      </c>
      <c r="BJ22" s="16">
        <v>0</v>
      </c>
      <c r="BK22" s="16">
        <v>0</v>
      </c>
      <c r="BL22" s="16">
        <v>0</v>
      </c>
      <c r="BM22" s="16">
        <v>0.05</v>
      </c>
      <c r="BN22" s="16">
        <v>0</v>
      </c>
      <c r="BO22" s="16"/>
      <c r="BP22" s="16">
        <v>1.88679245283019E-3</v>
      </c>
      <c r="BQ22" s="16"/>
      <c r="BR22" s="16">
        <v>3.4482758620689698E-3</v>
      </c>
      <c r="BS22" s="16"/>
      <c r="BT22" s="16">
        <v>2.3310023310023301E-3</v>
      </c>
    </row>
    <row r="23" spans="2:72" ht="16" x14ac:dyDescent="0.2">
      <c r="B23" s="17" t="s">
        <v>122</v>
      </c>
      <c r="C23" s="18">
        <v>4.1899441340782096E-3</v>
      </c>
      <c r="D23" s="18">
        <v>0</v>
      </c>
      <c r="E23" s="18">
        <v>1.38888888888889E-2</v>
      </c>
      <c r="F23" s="18">
        <v>0</v>
      </c>
      <c r="G23" s="18">
        <v>0.02</v>
      </c>
      <c r="H23" s="18">
        <v>0</v>
      </c>
      <c r="I23" s="18">
        <v>0</v>
      </c>
      <c r="J23" s="18">
        <v>0</v>
      </c>
      <c r="K23" s="18">
        <v>0</v>
      </c>
      <c r="L23" s="18">
        <v>1.5151515151515201E-2</v>
      </c>
      <c r="M23" s="18">
        <v>0</v>
      </c>
      <c r="N23" s="18">
        <v>0</v>
      </c>
      <c r="O23" s="18">
        <v>0</v>
      </c>
      <c r="P23" s="18"/>
      <c r="Q23" s="18">
        <v>2.7027027027027001E-2</v>
      </c>
      <c r="R23" s="18">
        <v>3.5714285714285698E-2</v>
      </c>
      <c r="S23" s="18">
        <v>0</v>
      </c>
      <c r="T23" s="18">
        <v>0</v>
      </c>
      <c r="U23" s="18">
        <v>0</v>
      </c>
      <c r="V23" s="18">
        <v>0</v>
      </c>
      <c r="W23" s="18">
        <v>0</v>
      </c>
      <c r="X23" s="18">
        <v>0</v>
      </c>
      <c r="Y23" s="18">
        <v>0</v>
      </c>
      <c r="Z23" s="18"/>
      <c r="AA23" s="18">
        <v>5.7971014492753598E-3</v>
      </c>
      <c r="AB23" s="18">
        <v>0</v>
      </c>
      <c r="AC23" s="18"/>
      <c r="AD23" s="18">
        <v>3.8461538461538498E-2</v>
      </c>
      <c r="AE23" s="18">
        <v>0</v>
      </c>
      <c r="AF23" s="18">
        <v>0</v>
      </c>
      <c r="AG23" s="18">
        <v>0</v>
      </c>
      <c r="AH23" s="18">
        <v>0</v>
      </c>
      <c r="AI23" s="18">
        <v>0</v>
      </c>
      <c r="AJ23" s="18">
        <v>0</v>
      </c>
      <c r="AK23" s="18">
        <v>0</v>
      </c>
      <c r="AL23" s="18">
        <v>0</v>
      </c>
      <c r="AM23" s="18">
        <v>0</v>
      </c>
      <c r="AN23" s="18"/>
      <c r="AO23" s="18">
        <v>3.8759689922480598E-3</v>
      </c>
      <c r="AP23" s="18">
        <v>5.2910052910052898E-3</v>
      </c>
      <c r="AQ23" s="18">
        <v>7.1942446043165497E-3</v>
      </c>
      <c r="AR23" s="18">
        <v>0</v>
      </c>
      <c r="AS23" s="18">
        <v>0</v>
      </c>
      <c r="AT23" s="18">
        <v>0</v>
      </c>
      <c r="AU23" s="18"/>
      <c r="AV23" s="18">
        <v>0</v>
      </c>
      <c r="AW23" s="18">
        <v>0</v>
      </c>
      <c r="AX23" s="18">
        <v>0</v>
      </c>
      <c r="AY23" s="18">
        <v>0</v>
      </c>
      <c r="AZ23" s="18">
        <v>0</v>
      </c>
      <c r="BA23" s="18">
        <v>0</v>
      </c>
      <c r="BB23" s="18">
        <v>0</v>
      </c>
      <c r="BC23" s="18">
        <v>0</v>
      </c>
      <c r="BD23" s="18">
        <v>7.69230769230769E-2</v>
      </c>
      <c r="BE23" s="18">
        <v>0</v>
      </c>
      <c r="BF23" s="18">
        <v>0</v>
      </c>
      <c r="BG23" s="18">
        <v>0</v>
      </c>
      <c r="BH23" s="18">
        <v>2.8985507246376802E-2</v>
      </c>
      <c r="BI23" s="18">
        <v>0</v>
      </c>
      <c r="BJ23" s="18">
        <v>0</v>
      </c>
      <c r="BK23" s="18">
        <v>0</v>
      </c>
      <c r="BL23" s="18">
        <v>0</v>
      </c>
      <c r="BM23" s="18">
        <v>0</v>
      </c>
      <c r="BN23" s="18">
        <v>0</v>
      </c>
      <c r="BO23" s="18"/>
      <c r="BP23" s="18">
        <v>0</v>
      </c>
      <c r="BQ23" s="18"/>
      <c r="BR23" s="18">
        <v>3.4482758620689698E-3</v>
      </c>
      <c r="BS23" s="18"/>
      <c r="BT23" s="18">
        <v>2.3310023310023301E-3</v>
      </c>
    </row>
    <row r="24" spans="2:72" x14ac:dyDescent="0.2">
      <c r="B24" s="15" t="s">
        <v>125</v>
      </c>
    </row>
    <row r="25" spans="2:72" x14ac:dyDescent="0.2">
      <c r="B25" t="s">
        <v>93</v>
      </c>
    </row>
    <row r="26" spans="2:72" x14ac:dyDescent="0.2">
      <c r="B26" t="s">
        <v>94</v>
      </c>
    </row>
    <row r="28" spans="2:72" x14ac:dyDescent="0.2">
      <c r="B2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F87"/>
  <sheetViews>
    <sheetView showGridLines="0" workbookViewId="0">
      <selection activeCell="D101" sqref="D101"/>
    </sheetView>
  </sheetViews>
  <sheetFormatPr baseColWidth="10" defaultColWidth="10.83203125" defaultRowHeight="15" x14ac:dyDescent="0.2"/>
  <cols>
    <col min="4" max="4" width="100.6640625" customWidth="1"/>
    <col min="5" max="5" width="20.6640625" customWidth="1"/>
  </cols>
  <sheetData>
    <row r="2" spans="3:6" ht="40" customHeight="1" x14ac:dyDescent="0.2">
      <c r="D2" s="1" t="s">
        <v>10</v>
      </c>
    </row>
    <row r="6" spans="3:6" x14ac:dyDescent="0.2">
      <c r="D6" s="8" t="str">
        <f>HYPERLINK("#'Full Results'!A1", "Full Results")</f>
        <v>Full Results</v>
      </c>
    </row>
    <row r="8" spans="3:6" x14ac:dyDescent="0.2">
      <c r="D8" s="6" t="s">
        <v>11</v>
      </c>
      <c r="E8" s="6" t="s">
        <v>12</v>
      </c>
      <c r="F8" s="6" t="s">
        <v>13</v>
      </c>
    </row>
    <row r="9" spans="3:6" x14ac:dyDescent="0.2">
      <c r="C9">
        <v>1</v>
      </c>
      <c r="D9" s="8" t="str">
        <f>HYPERLINK("#'Table 1'!A1", " Before taking this survey, were you familiar with the concept of cloud computing?  ")</f>
        <v xml:space="preserve"> Before taking this survey, were you familiar with the concept of cloud computing?  </v>
      </c>
      <c r="E9" s="13" t="str">
        <f>HYPERLINK("#'Full Results'!A10", "10")</f>
        <v>10</v>
      </c>
      <c r="F9" t="s">
        <v>92</v>
      </c>
    </row>
    <row r="10" spans="3:6" x14ac:dyDescent="0.2">
      <c r="C10">
        <v>2</v>
      </c>
      <c r="D10" s="8" t="str">
        <f>HYPERLINK("#'Table 2'!A1", "Which of the following models or types of computing does your business currently use for storing and sharing files? Please select all that apply")</f>
        <v>Which of the following models or types of computing does your business currently use for storing and sharing files? Please select all that apply</v>
      </c>
      <c r="E10" s="13" t="str">
        <f>HYPERLINK("#'Full Results'!A17", "17")</f>
        <v>17</v>
      </c>
      <c r="F10" t="s">
        <v>92</v>
      </c>
    </row>
    <row r="11" spans="3:6" x14ac:dyDescent="0.2">
      <c r="C11">
        <v>3</v>
      </c>
      <c r="D11" s="8" t="str">
        <f>HYPERLINK("#'Table 3'!A1", "And which of the following models or types of computing would your business consider in future for storing and sharing files? Please select all that apply  ")</f>
        <v>And which of the following models or types of computing would your business consider in future for storing and sharing files? Please select all that apply  </v>
      </c>
      <c r="E11" s="13" t="str">
        <f>HYPERLINK("#'Full Results'!A27", "27")</f>
        <v>27</v>
      </c>
      <c r="F11" t="s">
        <v>92</v>
      </c>
    </row>
    <row r="12" spans="3:6" x14ac:dyDescent="0.2">
      <c r="C12">
        <v>4</v>
      </c>
      <c r="D12" s="8" t="str">
        <f>HYPERLINK("#'Table 4'!A1", "Which of the following models or types of computing does your business currently use for hosting data sets or databases?Please select all that apply")</f>
        <v>Which of the following models or types of computing does your business currently use for hosting data sets or databases?Please select all that apply</v>
      </c>
      <c r="E12" s="13" t="str">
        <f>HYPERLINK("#'Full Results'!A37", "37")</f>
        <v>37</v>
      </c>
      <c r="F12" t="s">
        <v>92</v>
      </c>
    </row>
    <row r="13" spans="3:6" x14ac:dyDescent="0.2">
      <c r="C13">
        <v>5</v>
      </c>
      <c r="D13" s="8" t="str">
        <f>HYPERLINK("#'Table 5'!A1", "And which of the following models or types of computing would your business consider in future for hosting data sets or databases?Please select all that apply  ")</f>
        <v>And which of the following models or types of computing would your business consider in future for hosting data sets or databases?Please select all that apply  </v>
      </c>
      <c r="E13" s="13" t="str">
        <f>HYPERLINK("#'Full Results'!A47", "47")</f>
        <v>47</v>
      </c>
      <c r="F13" t="s">
        <v>92</v>
      </c>
    </row>
    <row r="14" spans="3:6" x14ac:dyDescent="0.2">
      <c r="C14">
        <v>6</v>
      </c>
      <c r="D14" s="8" t="str">
        <f>HYPERLINK("#'Table 6'!A1", "Which of the following models or types of computing does your business currently use for running applications or programs created by your business?Please select all that apply")</f>
        <v>Which of the following models or types of computing does your business currently use for running applications or programs created by your business?Please select all that apply</v>
      </c>
      <c r="E14" s="13" t="str">
        <f>HYPERLINK("#'Full Results'!A57", "57")</f>
        <v>57</v>
      </c>
      <c r="F14" t="s">
        <v>92</v>
      </c>
    </row>
    <row r="15" spans="3:6" x14ac:dyDescent="0.2">
      <c r="C15">
        <v>7</v>
      </c>
      <c r="D15" s="8" t="str">
        <f>HYPERLINK("#'Table 7'!A1", "And which of the following models or types of computing would your business consider in future for running applications or programs created by your business?Please select all that apply")</f>
        <v>And which of the following models or types of computing would your business consider in future for running applications or programs created by your business?Please select all that apply</v>
      </c>
      <c r="E15" s="13" t="str">
        <f>HYPERLINK("#'Full Results'!A67", "67")</f>
        <v>67</v>
      </c>
      <c r="F15" t="s">
        <v>92</v>
      </c>
    </row>
    <row r="16" spans="3:6" x14ac:dyDescent="0.2">
      <c r="C16">
        <v>8</v>
      </c>
      <c r="D16" s="8" t="str">
        <f>HYPERLINK("#'Table 8'!A1", "Which of the following models or types of computing does your business currently use for backup and disaster recovery?Please select all that apply")</f>
        <v>Which of the following models or types of computing does your business currently use for backup and disaster recovery?Please select all that apply</v>
      </c>
      <c r="E16" s="13" t="str">
        <f>HYPERLINK("#'Full Results'!A77", "77")</f>
        <v>77</v>
      </c>
      <c r="F16" t="s">
        <v>92</v>
      </c>
    </row>
    <row r="17" spans="3:6" x14ac:dyDescent="0.2">
      <c r="C17">
        <v>9</v>
      </c>
      <c r="D17" s="8" t="str">
        <f>HYPERLINK("#'Table 9'!A1", "And which of the following models or types of computing would your business consider in future for backup and disaster recovery?Please select all that apply")</f>
        <v>And which of the following models or types of computing would your business consider in future for backup and disaster recovery?Please select all that apply</v>
      </c>
      <c r="E17" s="13" t="str">
        <f>HYPERLINK("#'Full Results'!A87", "87")</f>
        <v>87</v>
      </c>
      <c r="F17" t="s">
        <v>92</v>
      </c>
    </row>
    <row r="18" spans="3:6" x14ac:dyDescent="0.2">
      <c r="C18">
        <v>10</v>
      </c>
      <c r="D18" s="8" t="str">
        <f>HYPERLINK("#'Table 10'!A1", "Which of the following purposes do you use a cloud services provider for?Please select all that apply")</f>
        <v>Which of the following purposes do you use a cloud services provider for?Please select all that apply</v>
      </c>
      <c r="E18" s="13" t="str">
        <f>HYPERLINK("#'Full Results'!A97", "97")</f>
        <v>97</v>
      </c>
      <c r="F18" t="s">
        <v>125</v>
      </c>
    </row>
    <row r="19" spans="3:6" x14ac:dyDescent="0.2">
      <c r="C19">
        <v>11</v>
      </c>
      <c r="D19" s="8" t="str">
        <f>HYPERLINK("#'Table 11'!A1", " When did your business start using SaaS cloud computing?")</f>
        <v xml:space="preserve"> When did your business start using SaaS cloud computing?</v>
      </c>
      <c r="E19" s="13" t="str">
        <f>HYPERLINK("#'Full Results'!A113", "113")</f>
        <v>113</v>
      </c>
      <c r="F19" t="s">
        <v>130</v>
      </c>
    </row>
    <row r="20" spans="3:6" x14ac:dyDescent="0.2">
      <c r="C20">
        <v>12</v>
      </c>
      <c r="D20" s="8" t="str">
        <f>HYPERLINK("#'Table 12'!A1", " When did your business start using PaaS cloud computing?")</f>
        <v xml:space="preserve"> When did your business start using PaaS cloud computing?</v>
      </c>
      <c r="E20" s="13" t="str">
        <f>HYPERLINK("#'Full Results'!A120", "120")</f>
        <v>120</v>
      </c>
      <c r="F20" t="s">
        <v>132</v>
      </c>
    </row>
    <row r="21" spans="3:6" x14ac:dyDescent="0.2">
      <c r="C21">
        <v>13</v>
      </c>
      <c r="D21" s="8" t="str">
        <f>HYPERLINK("#'Table 13'!A1", " When did your business start using IaaS cloud computing?  ")</f>
        <v xml:space="preserve"> When did your business start using IaaS cloud computing?  </v>
      </c>
      <c r="E21" s="13" t="str">
        <f>HYPERLINK("#'Full Results'!A127", "127")</f>
        <v>127</v>
      </c>
      <c r="F21" t="s">
        <v>136</v>
      </c>
    </row>
    <row r="22" spans="3:6" x14ac:dyDescent="0.2">
      <c r="C22">
        <v>14</v>
      </c>
      <c r="D22" s="8" t="str">
        <f>HYPERLINK("#'Table 14'!A1", " In recent years, has your spend on cloud services increased, remained roughly the same, or decreased?")</f>
        <v xml:space="preserve"> In recent years, has your spend on cloud services increased, remained roughly the same, or decreased?</v>
      </c>
      <c r="E22" s="13" t="str">
        <f>HYPERLINK("#'Full Results'!A134", "134")</f>
        <v>134</v>
      </c>
      <c r="F22" t="s">
        <v>125</v>
      </c>
    </row>
    <row r="23" spans="3:6" x14ac:dyDescent="0.2">
      <c r="C23">
        <v>15</v>
      </c>
      <c r="D23" s="8" t="str">
        <f>HYPERLINK("#'Table 15'!A1", "You said that your spending on cloud services had decreased. Which, if any, of the following were reasons why your spend on cloud services has decreased?")</f>
        <v>You said that your spending on cloud services had decreased. Which, if any, of the following were reasons why your spend on cloud services has decreased?</v>
      </c>
      <c r="E23" s="13" t="str">
        <f>HYPERLINK("#'Full Results'!A143", "143")</f>
        <v>143</v>
      </c>
      <c r="F23" t="s">
        <v>146</v>
      </c>
    </row>
    <row r="24" spans="3:6" x14ac:dyDescent="0.2">
      <c r="C24">
        <v>16</v>
      </c>
      <c r="D24" s="8" t="str">
        <f>HYPERLINK("#'Table 16'!A1", "Which, if any, of the following are important reasons why your business uses cloud computing as compared to traditional on-premises servers?Select any which apply  ")</f>
        <v>Which, if any, of the following are important reasons why your business uses cloud computing as compared to traditional on-premises servers?Select any which apply  </v>
      </c>
      <c r="E24" s="13" t="str">
        <f>HYPERLINK("#'Full Results'!A150", "150")</f>
        <v>150</v>
      </c>
      <c r="F24" t="s">
        <v>125</v>
      </c>
    </row>
    <row r="25" spans="3:6" x14ac:dyDescent="0.2">
      <c r="C25">
        <v>17</v>
      </c>
      <c r="D25" s="8" t="str">
        <f>HYPERLINK("#'Table 17'!A1", "And which, if any, of the following were the most important reasons why your business used cloud computing as compared to traditional on-premises servers?Select up to three  ")</f>
        <v>And which, if any, of the following were the most important reasons why your business used cloud computing as compared to traditional on-premises servers?Select up to three  </v>
      </c>
      <c r="E25" s="13" t="str">
        <f>HYPERLINK("#'Full Results'!A169", "169")</f>
        <v>169</v>
      </c>
      <c r="F25" t="s">
        <v>125</v>
      </c>
    </row>
    <row r="26" spans="3:6" x14ac:dyDescent="0.2">
      <c r="C26">
        <v>18</v>
      </c>
      <c r="D26" s="8" t="str">
        <f>HYPERLINK("#'Table 18'!A1", " Do you use private cloud, public cloud or both for cloud infrastructure (IaaS/PaaS)?  ")</f>
        <v xml:space="preserve"> Do you use private cloud, public cloud or both for cloud infrastructure (IaaS/PaaS)?  </v>
      </c>
      <c r="E26" s="13" t="str">
        <f>HYPERLINK("#'Full Results'!A188", "188")</f>
        <v>188</v>
      </c>
      <c r="F26" t="s">
        <v>125</v>
      </c>
    </row>
    <row r="27" spans="3:6" x14ac:dyDescent="0.2">
      <c r="C27">
        <v>19</v>
      </c>
      <c r="D27" s="8" t="str">
        <f>HYPERLINK("#'Table 19'!A1", " How many different cloud infrastructure providers does your company currently use?  ")</f>
        <v xml:space="preserve"> How many different cloud infrastructure providers does your company currently use?  </v>
      </c>
      <c r="E27" s="13" t="str">
        <f>HYPERLINK("#'Full Results'!A196", "196")</f>
        <v>196</v>
      </c>
      <c r="F27" t="s">
        <v>125</v>
      </c>
    </row>
    <row r="28" spans="3:6" x14ac:dyDescent="0.2">
      <c r="C28">
        <v>20</v>
      </c>
      <c r="D28" s="8" t="str">
        <f>HYPERLINK("#'Table 20'!A1", "Which, if any, of the following were the most important reasons why your business chose your current cloud infrastructure (IaaS/PaaS) provider(s)? Please select up to three")</f>
        <v>Which, if any, of the following were the most important reasons why your business chose your current cloud infrastructure (IaaS/PaaS) provider(s)? Please select up to three</v>
      </c>
      <c r="E28" s="13" t="str">
        <f>HYPERLINK("#'Full Results'!A207", "207")</f>
        <v>207</v>
      </c>
      <c r="F28" t="s">
        <v>125</v>
      </c>
    </row>
    <row r="29" spans="3:6" x14ac:dyDescent="0.2">
      <c r="C29">
        <v>21</v>
      </c>
      <c r="D29" s="29" t="s">
        <v>211</v>
      </c>
      <c r="E29" s="7"/>
      <c r="F29" t="s">
        <v>92</v>
      </c>
    </row>
    <row r="30" spans="3:6" x14ac:dyDescent="0.2">
      <c r="C30">
        <v>22</v>
      </c>
      <c r="D30" s="8" t="str">
        <f>HYPERLINK("#'Table 22'!A1", "How easy or difficult would your business find it to switch your provider for the following types of services?Please indicate on a scale from 0 - 10, where 0 means ""Very Difficult"" and 10 means ""Very Easy"": Office location")</f>
        <v>How easy or difficult would your business find it to switch your provider for the following types of services?Please indicate on a scale from 0 - 10, where 0 means "Very Difficult" and 10 means "Very Easy": Office location</v>
      </c>
      <c r="E30" s="13" t="str">
        <f>HYPERLINK("#'Full Results'!A231", "231")</f>
        <v>231</v>
      </c>
      <c r="F30" t="s">
        <v>92</v>
      </c>
    </row>
    <row r="31" spans="3:6" x14ac:dyDescent="0.2">
      <c r="C31">
        <v>23</v>
      </c>
      <c r="D31" s="8" t="str">
        <f>HYPERLINK("#'Table 23'!A1", "How easy or difficult would your business find it to switch your provider for the following types of services?Please indicate on a scale from 0 - 10, where 0 means ""Very Difficult"" and 10 means ""Very Easy"": Business bank account")</f>
        <v>How easy or difficult would your business find it to switch your provider for the following types of services?Please indicate on a scale from 0 - 10, where 0 means "Very Difficult" and 10 means "Very Easy": Business bank account</v>
      </c>
      <c r="E31" s="13" t="str">
        <f>HYPERLINK("#'Full Results'!A246", "246")</f>
        <v>246</v>
      </c>
      <c r="F31" t="s">
        <v>92</v>
      </c>
    </row>
    <row r="32" spans="3:6" x14ac:dyDescent="0.2">
      <c r="C32">
        <v>24</v>
      </c>
      <c r="D32" s="8" t="str">
        <f>HYPERLINK("#'Table 24'!A1", "How easy or difficult would your business find it to switch your provider for the following types of services?Please indicate on a scale from 0 - 10, where 0 means ""Very Difficult"" and 10 means ""Very Easy"": Work email")</f>
        <v>How easy or difficult would your business find it to switch your provider for the following types of services?Please indicate on a scale from 0 - 10, where 0 means "Very Difficult" and 10 means "Very Easy": Work email</v>
      </c>
      <c r="E32" s="13" t="str">
        <f>HYPERLINK("#'Full Results'!A261", "261")</f>
        <v>261</v>
      </c>
      <c r="F32" t="s">
        <v>92</v>
      </c>
    </row>
    <row r="33" spans="3:6" x14ac:dyDescent="0.2">
      <c r="C33">
        <v>25</v>
      </c>
      <c r="D33" s="8" t="str">
        <f>HYPERLINK("#'Table 25'!A1", "How easy or difficult would your business find it to switch your provider for the following types of services?Please indicate on a scale from 0 - 10, where 0 means ""Very Difficult"" and 10 means ""Very Easy"": Electricity provider")</f>
        <v>How easy or difficult would your business find it to switch your provider for the following types of services?Please indicate on a scale from 0 - 10, where 0 means "Very Difficult" and 10 means "Very Easy": Electricity provider</v>
      </c>
      <c r="E33" s="13" t="str">
        <f>HYPERLINK("#'Full Results'!A276", "276")</f>
        <v>276</v>
      </c>
      <c r="F33" t="s">
        <v>92</v>
      </c>
    </row>
    <row r="34" spans="3:6" x14ac:dyDescent="0.2">
      <c r="C34">
        <v>26</v>
      </c>
      <c r="D34" s="8" t="str">
        <f>HYPERLINK("#'Table 26'!A1", "How easy or difficult would your business find it to switch your provider for the following types of services?Please indicate on a scale from 0 - 10, where 0 means ""Very Difficult"" and 10 means ""Very Easy"": Work instant chat")</f>
        <v>How easy or difficult would your business find it to switch your provider for the following types of services?Please indicate on a scale from 0 - 10, where 0 means "Very Difficult" and 10 means "Very Easy": Work instant chat</v>
      </c>
      <c r="E34" s="13" t="str">
        <f>HYPERLINK("#'Full Results'!A291", "291")</f>
        <v>291</v>
      </c>
      <c r="F34" t="s">
        <v>92</v>
      </c>
    </row>
    <row r="35" spans="3:6" x14ac:dyDescent="0.2">
      <c r="C35">
        <v>27</v>
      </c>
      <c r="D35" s="8" t="str">
        <f>HYPERLINK("#'Table 27'!A1", "How easy or difficult would your business find it to switch your provider for the following types of services?Please indicate on a scale from 0 - 10, where 0 means ""Very Difficult"" and 10 means ""Very Easy"": Office productivity suite (eg word ...")</f>
        <v>How easy or difficult would your business find it to switch your provider for the following types of services?Please indicate on a scale from 0 - 10, where 0 means "Very Difficult" and 10 means "Very Easy": Office productivity suite (eg word ...</v>
      </c>
      <c r="E35" s="13" t="str">
        <f>HYPERLINK("#'Full Results'!A306", "306")</f>
        <v>306</v>
      </c>
      <c r="F35" t="s">
        <v>92</v>
      </c>
    </row>
    <row r="36" spans="3:6" x14ac:dyDescent="0.2">
      <c r="C36">
        <v>28</v>
      </c>
      <c r="D36" s="8" t="str">
        <f>HYPERLINK("#'Table 28'!A1", "How easy or difficult would your business find it to switch your provider for the following types of services?Please indicate on a scale from 0 - 10, where 0 means ""Very Difficult"" and 10 means ""Very Easy"": Cloud infrastructure provider")</f>
        <v>How easy or difficult would your business find it to switch your provider for the following types of services?Please indicate on a scale from 0 - 10, where 0 means "Very Difficult" and 10 means "Very Easy": Cloud infrastructure provider</v>
      </c>
      <c r="E36" s="13" t="str">
        <f>HYPERLINK("#'Full Results'!A321", "321")</f>
        <v>321</v>
      </c>
      <c r="F36" t="s">
        <v>92</v>
      </c>
    </row>
    <row r="37" spans="3:6" x14ac:dyDescent="0.2">
      <c r="C37">
        <v>29</v>
      </c>
      <c r="D37" s="8" t="str">
        <f>HYPERLINK("#'Table 29'!A1", " Have you ever switched one of your cloud infrastructure providers in the past?  ")</f>
        <v xml:space="preserve"> Have you ever switched one of your cloud infrastructure providers in the past?  </v>
      </c>
      <c r="E37" s="13" t="str">
        <f>HYPERLINK("#'Full Results'!A336", "336")</f>
        <v>336</v>
      </c>
      <c r="F37" t="s">
        <v>125</v>
      </c>
    </row>
    <row r="38" spans="3:6" x14ac:dyDescent="0.2">
      <c r="C38">
        <v>30</v>
      </c>
      <c r="D38" s="8" t="str">
        <f>HYPERLINK("#'Table 30'!A1", " Does your cloud infrastructure provider offer dedicated features to support switching away from their services?  ")</f>
        <v xml:space="preserve"> Does your cloud infrastructure provider offer dedicated features to support switching away from their services?  </v>
      </c>
      <c r="E38" s="13" t="str">
        <f>HYPERLINK("#'Full Results'!A343", "343")</f>
        <v>343</v>
      </c>
      <c r="F38" t="s">
        <v>125</v>
      </c>
    </row>
    <row r="39" spans="3:6" x14ac:dyDescent="0.2">
      <c r="C39">
        <v>31</v>
      </c>
      <c r="D39" s="8" t="str">
        <f>HYPERLINK("#'Table 31'!A1", " You said you had switched one of your cloud infrastructure providers in the past. Was the switch to another cloud services provider, or to an on-premises solution?")</f>
        <v xml:space="preserve"> You said you had switched one of your cloud infrastructure providers in the past. Was the switch to another cloud services provider, or to an on-premises solution?</v>
      </c>
      <c r="E39" s="13" t="str">
        <f>HYPERLINK("#'Full Results'!A349", "349")</f>
        <v>349</v>
      </c>
      <c r="F39" t="s">
        <v>230</v>
      </c>
    </row>
    <row r="40" spans="3:6" x14ac:dyDescent="0.2">
      <c r="C40">
        <v>32</v>
      </c>
      <c r="D40" s="8" t="str">
        <f>HYPERLINK("#'Table 32'!A1", " Did you make use of any dedicated features provided by your cloud infrastructure provider to make switching easier?")</f>
        <v xml:space="preserve"> Did you make use of any dedicated features provided by your cloud infrastructure provider to make switching easier?</v>
      </c>
      <c r="E40" s="13" t="str">
        <f>HYPERLINK("#'Full Results'!A356", "356")</f>
        <v>356</v>
      </c>
      <c r="F40" t="s">
        <v>230</v>
      </c>
    </row>
    <row r="41" spans="3:6" x14ac:dyDescent="0.2">
      <c r="C41">
        <v>33</v>
      </c>
      <c r="D41" s="8" t="str">
        <f>HYPERLINK("#'Table 33'!A1", "You said you didn’t make use of any of the features provided by your cloud infrastructure provider. Why did you not use of any these? Please select all that apply  ")</f>
        <v>You said you didn’t make use of any of the features provided by your cloud infrastructure provider. Why did you not use of any these? Please select all that apply  </v>
      </c>
      <c r="E41" s="13" t="str">
        <f>HYPERLINK("#'Full Results'!A362", "362")</f>
        <v>362</v>
      </c>
      <c r="F41" t="s">
        <v>237</v>
      </c>
    </row>
    <row r="42" spans="3:6" x14ac:dyDescent="0.2">
      <c r="C42">
        <v>34</v>
      </c>
      <c r="D42" s="8" t="str">
        <f>HYPERLINK("#'Table 34'!A1", " What proportion in your financial costs for switching were internal, and what proportion came directly from leaving your old cloud infrastructure provider? (eg data transfer fees)")</f>
        <v xml:space="preserve"> What proportion in your financial costs for switching were internal, and what proportion came directly from leaving your old cloud infrastructure provider? (eg data transfer fees)</v>
      </c>
      <c r="E42" s="13" t="str">
        <f>HYPERLINK("#'Full Results'!A371", "371")</f>
        <v>371</v>
      </c>
      <c r="F42" t="s">
        <v>230</v>
      </c>
    </row>
    <row r="43" spans="3:6" x14ac:dyDescent="0.2">
      <c r="C43">
        <v>35</v>
      </c>
      <c r="D43" s="8" t="str">
        <f>HYPERLINK("#'Table 35'!A1", " How likely is it do you think that in the next few years that you will change one of your main cloud infrastructure providers to a different IT services provider?  ")</f>
        <v xml:space="preserve"> How likely is it do you think that in the next few years that you will change one of your main cloud infrastructure providers to a different IT services provider?  </v>
      </c>
      <c r="E43" s="13" t="str">
        <f>HYPERLINK("#'Full Results'!A381", "381")</f>
        <v>381</v>
      </c>
      <c r="F43" t="s">
        <v>125</v>
      </c>
    </row>
    <row r="44" spans="3:6" x14ac:dyDescent="0.2">
      <c r="C44">
        <v>36</v>
      </c>
      <c r="D44" s="8" t="str">
        <f>HYPERLINK("#'Table 36'!A1", " And which of the following would you say is a better description of why you would be unlikely to change your main cloud infrastructure provider(s)?  ")</f>
        <v xml:space="preserve"> And which of the following would you say is a better description of why you would be unlikely to change your main cloud infrastructure provider(s)?  </v>
      </c>
      <c r="E44" s="13" t="str">
        <f>HYPERLINK("#'Full Results'!A392", "392")</f>
        <v>392</v>
      </c>
      <c r="F44" t="s">
        <v>259</v>
      </c>
    </row>
    <row r="45" spans="3:6" x14ac:dyDescent="0.2">
      <c r="C45">
        <v>37</v>
      </c>
      <c r="D45" s="8" t="str">
        <f>HYPERLINK("#'Table 37'!A1", " What proportion of your financial costs for switching would be internal, and what proportion would be in leaving your old cloud infrastructure provider? (eg data transfer fees)  ")</f>
        <v xml:space="preserve"> What proportion of your financial costs for switching would be internal, and what proportion would be in leaving your old cloud infrastructure provider? (eg data transfer fees)  </v>
      </c>
      <c r="E45" s="13" t="str">
        <f>HYPERLINK("#'Full Results'!A400", "400")</f>
        <v>400</v>
      </c>
      <c r="F45" t="s">
        <v>125</v>
      </c>
    </row>
    <row r="46" spans="3:6" x14ac:dyDescent="0.2">
      <c r="C46">
        <v>38</v>
      </c>
      <c r="D46" s="8" t="str">
        <f>HYPERLINK("#'Table 38'!A1", " How familiar are you with your company’s original move from an on premises to a cloud infrastructure solution?  ")</f>
        <v xml:space="preserve"> How familiar are you with your company’s original move from an on premises to a cloud infrastructure solution?  </v>
      </c>
      <c r="E46" s="13" t="str">
        <f>HYPERLINK("#'Full Results'!A410", "410")</f>
        <v>410</v>
      </c>
      <c r="F46" t="s">
        <v>125</v>
      </c>
    </row>
    <row r="47" spans="3:6" x14ac:dyDescent="0.2">
      <c r="C47">
        <v>39</v>
      </c>
      <c r="D47" s="8" t="str">
        <f>HYPERLINK("#'Table 39'!A1", " Which of the following comes closest to your view?  ")</f>
        <v xml:space="preserve"> Which of the following comes closest to your view?  </v>
      </c>
      <c r="E47" s="13" t="str">
        <f>HYPERLINK("#'Full Results'!A419", "419")</f>
        <v>419</v>
      </c>
      <c r="F47" t="s">
        <v>282</v>
      </c>
    </row>
    <row r="48" spans="3:6" x14ac:dyDescent="0.2">
      <c r="C48">
        <v>40</v>
      </c>
      <c r="D48" s="8" t="str">
        <f>HYPERLINK("#'Table 40'!A1", "Grid Summary: Earlier, you said that your company uses more than one cloud infrastructure provider.Which, if any, of the following were important reasons why your business uses more than one cloud provider?  ")</f>
        <v>Grid Summary: Earlier, you said that your company uses more than one cloud infrastructure provider.Which, if any, of the following were important reasons why your business uses more than one cloud provider?  </v>
      </c>
      <c r="E48" s="7"/>
      <c r="F48" t="s">
        <v>297</v>
      </c>
    </row>
    <row r="49" spans="3:6" x14ac:dyDescent="0.2">
      <c r="C49">
        <v>41</v>
      </c>
      <c r="D49" s="8" t="str">
        <f>HYPERLINK("#'Table 41'!A1", "Earlier, you said that your company uses more than one cloud infrastructure provider.Which, if any, of the following were important reasons why your business uses more than one cloud provider?  : Increased flexibility")</f>
        <v>Earlier, you said that your company uses more than one cloud infrastructure provider.Which, if any, of the following were important reasons why your business uses more than one cloud provider?  : Increased flexibility</v>
      </c>
      <c r="E49" s="13" t="str">
        <f>HYPERLINK("#'Full Results'!A431", "431")</f>
        <v>431</v>
      </c>
      <c r="F49" t="s">
        <v>297</v>
      </c>
    </row>
    <row r="50" spans="3:6" x14ac:dyDescent="0.2">
      <c r="C50">
        <v>42</v>
      </c>
      <c r="D50" s="8" t="str">
        <f>HYPERLINK("#'Table 42'!A1", "Earlier, you said that your company uses more than one cloud infrastructure provider.Which, if any, of the following were important reasons why your business uses more than one cloud provider?  : Risk mitigation")</f>
        <v>Earlier, you said that your company uses more than one cloud infrastructure provider.Which, if any, of the following were important reasons why your business uses more than one cloud provider?  : Risk mitigation</v>
      </c>
      <c r="E50" s="13" t="str">
        <f>HYPERLINK("#'Full Results'!A442", "442")</f>
        <v>442</v>
      </c>
      <c r="F50" t="s">
        <v>297</v>
      </c>
    </row>
    <row r="51" spans="3:6" x14ac:dyDescent="0.2">
      <c r="C51">
        <v>43</v>
      </c>
      <c r="D51" s="8" t="str">
        <f>HYPERLINK("#'Table 43'!A1", "Earlier, you said that your company uses more than one cloud infrastructure provider.Which, if any, of the following were important reasons why your business uses more than one cloud provider?  : Cost optimisation")</f>
        <v>Earlier, you said that your company uses more than one cloud infrastructure provider.Which, if any, of the following were important reasons why your business uses more than one cloud provider?  : Cost optimisation</v>
      </c>
      <c r="E51" s="13" t="str">
        <f>HYPERLINK("#'Full Results'!A453", "453")</f>
        <v>453</v>
      </c>
      <c r="F51" t="s">
        <v>297</v>
      </c>
    </row>
    <row r="52" spans="3:6" x14ac:dyDescent="0.2">
      <c r="C52">
        <v>44</v>
      </c>
      <c r="D52" s="8" t="str">
        <f>HYPERLINK("#'Table 44'!A1", "Earlier, you said that your company uses more than one cloud infrastructure provider.Which, if any, of the following were important reasons why your business uses more than one cloud provider?  : Performance optimisation")</f>
        <v>Earlier, you said that your company uses more than one cloud infrastructure provider.Which, if any, of the following were important reasons why your business uses more than one cloud provider?  : Performance optimisation</v>
      </c>
      <c r="E52" s="13" t="str">
        <f>HYPERLINK("#'Full Results'!A464", "464")</f>
        <v>464</v>
      </c>
      <c r="F52" t="s">
        <v>297</v>
      </c>
    </row>
    <row r="53" spans="3:6" x14ac:dyDescent="0.2">
      <c r="C53">
        <v>45</v>
      </c>
      <c r="D53" s="8" t="str">
        <f>HYPERLINK("#'Table 45'!A1", "Earlier, you said that your company uses more than one cloud infrastructure provider.Which, if any, of the following were important reasons why your business uses more than one cloud provider?  : Compliance or data sovereignty requirements")</f>
        <v>Earlier, you said that your company uses more than one cloud infrastructure provider.Which, if any, of the following were important reasons why your business uses more than one cloud provider?  : Compliance or data sovereignty requirements</v>
      </c>
      <c r="E53" s="13" t="str">
        <f>HYPERLINK("#'Full Results'!A475", "475")</f>
        <v>475</v>
      </c>
      <c r="F53" t="s">
        <v>297</v>
      </c>
    </row>
    <row r="54" spans="3:6" x14ac:dyDescent="0.2">
      <c r="C54">
        <v>46</v>
      </c>
      <c r="D54" s="8" t="str">
        <f>HYPERLINK("#'Table 46'!A1", "Earlier, you said that your company uses more than one cloud infrastructure provider.Which, if any, of the following were important reasons why your business uses more than one cloud provider?  : Being able to use new or best technologies or feat...")</f>
        <v>Earlier, you said that your company uses more than one cloud infrastructure provider.Which, if any, of the following were important reasons why your business uses more than one cloud provider?  : Being able to use new or best technologies or feat...</v>
      </c>
      <c r="E54" s="13" t="str">
        <f>HYPERLINK("#'Full Results'!A486", "486")</f>
        <v>486</v>
      </c>
      <c r="F54" t="s">
        <v>297</v>
      </c>
    </row>
    <row r="55" spans="3:6" x14ac:dyDescent="0.2">
      <c r="C55">
        <v>47</v>
      </c>
      <c r="D55" s="8" t="str">
        <f>HYPERLINK("#'Table 47'!A1", "Earlier, you said that your company uses more than one cloud infrastructure provider.Which, if any, of the following were important reasons why your business uses more than one cloud provider?  : Would allow you to switch more easily if needed")</f>
        <v>Earlier, you said that your company uses more than one cloud infrastructure provider.Which, if any, of the following were important reasons why your business uses more than one cloud provider?  : Would allow you to switch more easily if needed</v>
      </c>
      <c r="E55" s="13" t="str">
        <f>HYPERLINK("#'Full Results'!A497", "497")</f>
        <v>497</v>
      </c>
      <c r="F55" t="s">
        <v>297</v>
      </c>
    </row>
    <row r="56" spans="3:6" x14ac:dyDescent="0.2">
      <c r="C56">
        <v>48</v>
      </c>
      <c r="D56" s="8" t="str">
        <f>HYPERLINK("#'Table 48'!A1", "Earlier, you said that your company uses more than one cloud infrastructure provider.Which, if any, of the following were important reasons why your business uses more than one cloud provider?  : To make sure we’re not locked into one supplier")</f>
        <v>Earlier, you said that your company uses more than one cloud infrastructure provider.Which, if any, of the following were important reasons why your business uses more than one cloud provider?  : To make sure we’re not locked into one supplier</v>
      </c>
      <c r="E56" s="13" t="str">
        <f>HYPERLINK("#'Full Results'!A508", "508")</f>
        <v>508</v>
      </c>
      <c r="F56" t="s">
        <v>297</v>
      </c>
    </row>
    <row r="57" spans="3:6" x14ac:dyDescent="0.2">
      <c r="C57">
        <v>49</v>
      </c>
      <c r="D57" s="8" t="str">
        <f>HYPERLINK("#'Table 49'!A1", " Which of the following would you say is a better description of how you use your different cloud providers?")</f>
        <v xml:space="preserve"> Which of the following would you say is a better description of how you use your different cloud providers?</v>
      </c>
      <c r="E57" s="13" t="str">
        <f>HYPERLINK("#'Full Results'!A519", "519")</f>
        <v>519</v>
      </c>
      <c r="F57" t="s">
        <v>297</v>
      </c>
    </row>
    <row r="58" spans="3:6" x14ac:dyDescent="0.2">
      <c r="C58">
        <v>50</v>
      </c>
      <c r="D58" s="8" t="str">
        <f>HYPERLINK("#'Table 50'!A1", "Grid Summary: How important are the following types of integration to you?  ")</f>
        <v>Grid Summary: How important are the following types of integration to you?  </v>
      </c>
      <c r="E58" s="7"/>
      <c r="F58" t="s">
        <v>297</v>
      </c>
    </row>
    <row r="59" spans="3:6" x14ac:dyDescent="0.2">
      <c r="C59">
        <v>51</v>
      </c>
      <c r="D59" s="8" t="str">
        <f>HYPERLINK("#'Table 51'!A1", "How important are the following types of integration to you?  : Data integration (eg data synchronisation, data management, data transformation etc)")</f>
        <v>How important are the following types of integration to you?  : Data integration (eg data synchronisation, data management, data transformation etc)</v>
      </c>
      <c r="E59" s="13" t="str">
        <f>HYPERLINK("#'Full Results'!A526", "526")</f>
        <v>526</v>
      </c>
      <c r="F59" t="s">
        <v>297</v>
      </c>
    </row>
    <row r="60" spans="3:6" x14ac:dyDescent="0.2">
      <c r="C60">
        <v>52</v>
      </c>
      <c r="D60" s="8" t="str">
        <f>HYPERLINK("#'Table 52'!A1", "How important are the following types of integration to you?  : Application integration (eg applications are able to communicate and interact with each other)")</f>
        <v>How important are the following types of integration to you?  : Application integration (eg applications are able to communicate and interact with each other)</v>
      </c>
      <c r="E60" s="13" t="str">
        <f>HYPERLINK("#'Full Results'!A537", "537")</f>
        <v>537</v>
      </c>
      <c r="F60" t="s">
        <v>297</v>
      </c>
    </row>
    <row r="61" spans="3:6" x14ac:dyDescent="0.2">
      <c r="C61">
        <v>53</v>
      </c>
      <c r="D61" s="8" t="str">
        <f>HYPERLINK("#'Table 53'!A1", "How important are the following types of integration to you?  : Management integration (eg having the ability to manage your different cloud platforms from a single interface)")</f>
        <v>How important are the following types of integration to you?  : Management integration (eg having the ability to manage your different cloud platforms from a single interface)</v>
      </c>
      <c r="E61" s="13" t="str">
        <f>HYPERLINK("#'Full Results'!A548", "548")</f>
        <v>548</v>
      </c>
      <c r="F61" t="s">
        <v>297</v>
      </c>
    </row>
    <row r="62" spans="3:6" x14ac:dyDescent="0.2">
      <c r="C62">
        <v>54</v>
      </c>
      <c r="D62" s="8" t="str">
        <f>HYPERLINK("#'Table 54'!A1", "How important are the following types of integration to you?  : Security integration (eg having the ability to coordinate security policies and controls across platforms)")</f>
        <v>How important are the following types of integration to you?  : Security integration (eg having the ability to coordinate security policies and controls across platforms)</v>
      </c>
      <c r="E62" s="13" t="str">
        <f>HYPERLINK("#'Full Results'!A559", "559")</f>
        <v>559</v>
      </c>
      <c r="F62" t="s">
        <v>297</v>
      </c>
    </row>
    <row r="63" spans="3:6" x14ac:dyDescent="0.2">
      <c r="C63">
        <v>55</v>
      </c>
      <c r="D63" s="8" t="str">
        <f>HYPERLINK("#'Table 55'!A1", " How easy or difficult would you find it to add and integrate an additional cloud infrastructure provider to your current setup?  ")</f>
        <v xml:space="preserve"> How easy or difficult would you find it to add and integrate an additional cloud infrastructure provider to your current setup?  </v>
      </c>
      <c r="E63" s="13" t="str">
        <f>HYPERLINK("#'Full Results'!A570", "570")</f>
        <v>570</v>
      </c>
      <c r="F63" t="s">
        <v>125</v>
      </c>
    </row>
    <row r="64" spans="3:6" x14ac:dyDescent="0.2">
      <c r="C64">
        <v>56</v>
      </c>
      <c r="D64" s="8" t="str">
        <f>HYPERLINK("#'Table 56'!A1", " How likely is it do you think that in the next few years that you will add an additional cloud infrastructure provider?")</f>
        <v xml:space="preserve"> How likely is it do you think that in the next few years that you will add an additional cloud infrastructure provider?</v>
      </c>
      <c r="E64" s="13" t="str">
        <f>HYPERLINK("#'Full Results'!A582", "582")</f>
        <v>582</v>
      </c>
      <c r="F64" t="s">
        <v>125</v>
      </c>
    </row>
    <row r="65" spans="3:6" x14ac:dyDescent="0.2">
      <c r="C65">
        <v>57</v>
      </c>
      <c r="D65" s="8" t="str">
        <f>HYPERLINK("#'Table 57'!A1", "You said that you were unlikely to add an additional cloud infrastructure provider. Which, if any, of the following reasons why you are unlikely to add an additional cloud infrastructure provider? Please select all that apply  ")</f>
        <v>You said that you were unlikely to add an additional cloud infrastructure provider. Which, if any, of the following reasons why you are unlikely to add an additional cloud infrastructure provider? Please select all that apply  </v>
      </c>
      <c r="E65" s="13" t="str">
        <f>HYPERLINK("#'Full Results'!A594", "594")</f>
        <v>594</v>
      </c>
      <c r="F65" t="s">
        <v>333</v>
      </c>
    </row>
    <row r="66" spans="3:6" x14ac:dyDescent="0.2">
      <c r="C66">
        <v>58</v>
      </c>
      <c r="D66" s="8" t="str">
        <f>HYPERLINK("#'Table 58'!A1", "Grid Summary: Earlier, you said that your company uses both a cloud provider and on premises servers. Which, if any, of the following were important reasons why your business uses both?  ")</f>
        <v>Grid Summary: Earlier, you said that your company uses both a cloud provider and on premises servers. Which, if any, of the following were important reasons why your business uses both?  </v>
      </c>
      <c r="E66" s="7"/>
      <c r="F66" t="s">
        <v>361</v>
      </c>
    </row>
    <row r="67" spans="3:6" x14ac:dyDescent="0.2">
      <c r="C67">
        <v>59</v>
      </c>
      <c r="D67" s="8" t="str">
        <f>HYPERLINK("#'Table 59'!A1", "Earlier, you said that your company uses both a cloud provider and on premises servers. Which, if any, of the following were important reasons why your business uses both?  : Increased flexibility")</f>
        <v>Earlier, you said that your company uses both a cloud provider and on premises servers. Which, if any, of the following were important reasons why your business uses both?  : Increased flexibility</v>
      </c>
      <c r="E67" s="13" t="str">
        <f>HYPERLINK("#'Full Results'!A603", "603")</f>
        <v>603</v>
      </c>
      <c r="F67" t="s">
        <v>361</v>
      </c>
    </row>
    <row r="68" spans="3:6" x14ac:dyDescent="0.2">
      <c r="C68">
        <v>60</v>
      </c>
      <c r="D68" s="8" t="str">
        <f>HYPERLINK("#'Table 60'!A1", "Earlier, you said that your company uses both a cloud provider and on premises servers. Which, if any, of the following were important reasons why your business uses both?  : Risk mitigation")</f>
        <v>Earlier, you said that your company uses both a cloud provider and on premises servers. Which, if any, of the following were important reasons why your business uses both?  : Risk mitigation</v>
      </c>
      <c r="E68" s="13" t="str">
        <f>HYPERLINK("#'Full Results'!A614", "614")</f>
        <v>614</v>
      </c>
      <c r="F68" t="s">
        <v>361</v>
      </c>
    </row>
    <row r="69" spans="3:6" x14ac:dyDescent="0.2">
      <c r="C69">
        <v>61</v>
      </c>
      <c r="D69" s="8" t="str">
        <f>HYPERLINK("#'Table 61'!A1", "Earlier, you said that your company uses both a cloud provider and on premises servers. Which, if any, of the following were important reasons why your business uses both?  : Cost optimisation ")</f>
        <v xml:space="preserve">Earlier, you said that your company uses both a cloud provider and on premises servers. Which, if any, of the following were important reasons why your business uses both?  : Cost optimisation </v>
      </c>
      <c r="E69" s="13" t="str">
        <f>HYPERLINK("#'Full Results'!A625", "625")</f>
        <v>625</v>
      </c>
      <c r="F69" t="s">
        <v>361</v>
      </c>
    </row>
    <row r="70" spans="3:6" x14ac:dyDescent="0.2">
      <c r="C70">
        <v>62</v>
      </c>
      <c r="D70" s="8" t="str">
        <f>HYPERLINK("#'Table 62'!A1", "Earlier, you said that your company uses both a cloud provider and on premises servers. Which, if any, of the following were important reasons why your business uses both?  : Performance optimisation")</f>
        <v>Earlier, you said that your company uses both a cloud provider and on premises servers. Which, if any, of the following were important reasons why your business uses both?  : Performance optimisation</v>
      </c>
      <c r="E70" s="13" t="str">
        <f>HYPERLINK("#'Full Results'!A636", "636")</f>
        <v>636</v>
      </c>
      <c r="F70" t="s">
        <v>361</v>
      </c>
    </row>
    <row r="71" spans="3:6" x14ac:dyDescent="0.2">
      <c r="C71">
        <v>63</v>
      </c>
      <c r="D71" s="8" t="str">
        <f>HYPERLINK("#'Table 63'!A1", "Earlier, you said that your company uses both a cloud provider and on premises servers. Which, if any, of the following were important reasons why your business uses both?  : Compliance or regulatory requirements")</f>
        <v>Earlier, you said that your company uses both a cloud provider and on premises servers. Which, if any, of the following were important reasons why your business uses both?  : Compliance or regulatory requirements</v>
      </c>
      <c r="E71" s="13" t="str">
        <f>HYPERLINK("#'Full Results'!A647", "647")</f>
        <v>647</v>
      </c>
      <c r="F71" t="s">
        <v>361</v>
      </c>
    </row>
    <row r="72" spans="3:6" x14ac:dyDescent="0.2">
      <c r="C72">
        <v>64</v>
      </c>
      <c r="D72" s="8" t="str">
        <f>HYPERLINK("#'Table 64'!A1", "Earlier, you said that your company uses both a cloud provider and on premises servers. Which, if any, of the following were important reasons why your business uses both?  : To make sure we’re not locked into one supplier")</f>
        <v>Earlier, you said that your company uses both a cloud provider and on premises servers. Which, if any, of the following were important reasons why your business uses both?  : To make sure we’re not locked into one supplier</v>
      </c>
      <c r="E72" s="13" t="str">
        <f>HYPERLINK("#'Full Results'!A658", "658")</f>
        <v>658</v>
      </c>
      <c r="F72" t="s">
        <v>361</v>
      </c>
    </row>
    <row r="73" spans="3:6" x14ac:dyDescent="0.2">
      <c r="C73">
        <v>65</v>
      </c>
      <c r="D73" s="8" t="str">
        <f>HYPERLINK("#'Table 65'!A1", " Which of the following would you say is a better description of how you use your cloud provider and on premises servers?  ")</f>
        <v xml:space="preserve"> Which of the following would you say is a better description of how you use your cloud provider and on premises servers?  </v>
      </c>
      <c r="E73" s="13" t="str">
        <f>HYPERLINK("#'Full Results'!A669", "669")</f>
        <v>669</v>
      </c>
      <c r="F73" t="s">
        <v>297</v>
      </c>
    </row>
    <row r="74" spans="3:6" x14ac:dyDescent="0.2">
      <c r="C74">
        <v>66</v>
      </c>
      <c r="D74" s="8" t="str">
        <f>HYPERLINK("#'Table 66'!A1", "Grid Summary: How important are the following types of integration to you?  ")</f>
        <v>Grid Summary: How important are the following types of integration to you?  </v>
      </c>
      <c r="E74" s="7"/>
      <c r="F74" t="s">
        <v>297</v>
      </c>
    </row>
    <row r="75" spans="3:6" x14ac:dyDescent="0.2">
      <c r="C75">
        <v>67</v>
      </c>
      <c r="D75" s="8" t="str">
        <f>HYPERLINK("#'Table 67'!A1", "How important are the following types of integration to you?  : Data integration (eg data synchronisation, data management, data transformation etc)")</f>
        <v>How important are the following types of integration to you?  : Data integration (eg data synchronisation, data management, data transformation etc)</v>
      </c>
      <c r="E75" s="13" t="str">
        <f>HYPERLINK("#'Full Results'!A676", "676")</f>
        <v>676</v>
      </c>
      <c r="F75" t="s">
        <v>297</v>
      </c>
    </row>
    <row r="76" spans="3:6" x14ac:dyDescent="0.2">
      <c r="C76">
        <v>68</v>
      </c>
      <c r="D76" s="8" t="str">
        <f>HYPERLINK("#'Table 68'!A1", "How important are the following types of integration to you?  : Application integration (eg applications are able to communicate and interact with each other)")</f>
        <v>How important are the following types of integration to you?  : Application integration (eg applications are able to communicate and interact with each other)</v>
      </c>
      <c r="E76" s="13" t="str">
        <f>HYPERLINK("#'Full Results'!A687", "687")</f>
        <v>687</v>
      </c>
      <c r="F76" t="s">
        <v>297</v>
      </c>
    </row>
    <row r="77" spans="3:6" x14ac:dyDescent="0.2">
      <c r="C77">
        <v>69</v>
      </c>
      <c r="D77" s="8" t="str">
        <f>HYPERLINK("#'Table 69'!A1", "How important are the following types of integration to you?  : Management integration (eg having the ability to manage your different cloud platforms from a single interface)")</f>
        <v>How important are the following types of integration to you?  : Management integration (eg having the ability to manage your different cloud platforms from a single interface)</v>
      </c>
      <c r="E77" s="13" t="str">
        <f>HYPERLINK("#'Full Results'!A698", "698")</f>
        <v>698</v>
      </c>
      <c r="F77" t="s">
        <v>297</v>
      </c>
    </row>
    <row r="78" spans="3:6" x14ac:dyDescent="0.2">
      <c r="C78">
        <v>70</v>
      </c>
      <c r="D78" s="8" t="str">
        <f>HYPERLINK("#'Table 70'!A1", "How important are the following types of integration to you?  : Security integration (eg having the ability to coordinate security policies and controls across platforms)")</f>
        <v>How important are the following types of integration to you?  : Security integration (eg having the ability to coordinate security policies and controls across platforms)</v>
      </c>
      <c r="E78" s="13" t="str">
        <f>HYPERLINK("#'Full Results'!A709", "709")</f>
        <v>709</v>
      </c>
      <c r="F78" t="s">
        <v>297</v>
      </c>
    </row>
    <row r="79" spans="3:6" x14ac:dyDescent="0.2">
      <c r="C79">
        <v>71</v>
      </c>
      <c r="D79" s="8" t="str">
        <f>HYPERLINK("#'Table 71'!A1", " How likely is it do you think that in the next few years that you will add an additional cloud infrastructure provider?  ")</f>
        <v xml:space="preserve"> How likely is it do you think that in the next few years that you will add an additional cloud infrastructure provider?  </v>
      </c>
      <c r="E79" s="13" t="str">
        <f>HYPERLINK("#'Full Results'!A720", "720")</f>
        <v>720</v>
      </c>
      <c r="F79" t="s">
        <v>297</v>
      </c>
    </row>
    <row r="80" spans="3:6" x14ac:dyDescent="0.2">
      <c r="C80">
        <v>72</v>
      </c>
      <c r="D80" s="8" t="str">
        <f>HYPERLINK("#'Table 72'!A1", "You said that you were unlikely to add an additional cloud infrastructure provider. Which, if any, of the following reasons why you are unlikely to add an additional cloud infrastructure provider? Please select all that apply")</f>
        <v>You said that you were unlikely to add an additional cloud infrastructure provider. Which, if any, of the following reasons why you are unlikely to add an additional cloud infrastructure provider? Please select all that apply</v>
      </c>
      <c r="E80" s="13" t="str">
        <f>HYPERLINK("#'Full Results'!A732", "732")</f>
        <v>732</v>
      </c>
      <c r="F80" t="s">
        <v>347</v>
      </c>
    </row>
    <row r="81" spans="3:6" x14ac:dyDescent="0.2">
      <c r="C81">
        <v>73</v>
      </c>
      <c r="D81" s="8" t="str">
        <f>HYPERLINK("#'Table 73'!A1", " And which of the following would you say is a better description of why your company doesn’t use more than one cloud infrastructure provider?")</f>
        <v xml:space="preserve"> And which of the following would you say is a better description of why your company doesn’t use more than one cloud infrastructure provider?</v>
      </c>
      <c r="E81" s="13" t="str">
        <f>HYPERLINK("#'Full Results'!A739", "739")</f>
        <v>739</v>
      </c>
      <c r="F81" t="s">
        <v>362</v>
      </c>
    </row>
    <row r="82" spans="3:6" x14ac:dyDescent="0.2">
      <c r="C82">
        <v>74</v>
      </c>
      <c r="D82" s="8" t="str">
        <f>HYPERLINK("#'Table 74'!A1", " Other (please state):And which of the following would you say is a better description of why your company doesn’t use more than one cloud infrastructure provider?")</f>
        <v xml:space="preserve"> Other (please state):And which of the following would you say is a better description of why your company doesn’t use more than one cloud infrastructure provider?</v>
      </c>
      <c r="E82" s="13" t="str">
        <f>HYPERLINK("#'Full Results'!A746", "746")</f>
        <v>746</v>
      </c>
      <c r="F82" t="s">
        <v>362</v>
      </c>
    </row>
    <row r="83" spans="3:6" x14ac:dyDescent="0.2">
      <c r="C83">
        <v>75</v>
      </c>
      <c r="D83" s="8" t="str">
        <f>HYPERLINK("#'Table 75'!A1", " How easy or difficult would you find it to add and integrate an additional cloud infrastructure provider to your current setup?  ")</f>
        <v xml:space="preserve"> How easy or difficult would you find it to add and integrate an additional cloud infrastructure provider to your current setup?  </v>
      </c>
      <c r="E83" s="13" t="str">
        <f>HYPERLINK("#'Full Results'!A753", "753")</f>
        <v>753</v>
      </c>
      <c r="F83" t="s">
        <v>362</v>
      </c>
    </row>
    <row r="84" spans="3:6" x14ac:dyDescent="0.2">
      <c r="C84">
        <v>76</v>
      </c>
      <c r="D84" s="8" t="str">
        <f>HYPERLINK("#'Table 76'!A1", " How likely is it do you think that in the next few years that you will add an additional cloud infrastructure provider?  ")</f>
        <v xml:space="preserve"> How likely is it do you think that in the next few years that you will add an additional cloud infrastructure provider?  </v>
      </c>
      <c r="E84" s="13" t="str">
        <f>HYPERLINK("#'Full Results'!A765", "765")</f>
        <v>765</v>
      </c>
      <c r="F84" t="s">
        <v>362</v>
      </c>
    </row>
    <row r="85" spans="3:6" x14ac:dyDescent="0.2">
      <c r="C85">
        <v>77</v>
      </c>
      <c r="D85" s="8" t="str">
        <f>HYPERLINK("#'Table 77'!A1", " Many cloud infrastructure providers will provide a discount for customers that have a committed level of spend. Overall, do you consider this business practice to be positive or negative for customers?  ")</f>
        <v xml:space="preserve"> Many cloud infrastructure providers will provide a discount for customers that have a committed level of spend. Overall, do you consider this business practice to be positive or negative for customers?  </v>
      </c>
      <c r="E85" s="13" t="str">
        <f>HYPERLINK("#'Full Results'!A777", "777")</f>
        <v>777</v>
      </c>
      <c r="F85" t="s">
        <v>92</v>
      </c>
    </row>
    <row r="86" spans="3:6" x14ac:dyDescent="0.2">
      <c r="C86">
        <v>78</v>
      </c>
      <c r="D86" s="8" t="str">
        <f>HYPERLINK("#'Table 78'!A1", " Has your company received a discount on any your cloud infrastructure prices, based on committing to a minimum amount of spend?")</f>
        <v xml:space="preserve"> Has your company received a discount on any your cloud infrastructure prices, based on committing to a minimum amount of spend?</v>
      </c>
      <c r="E86" s="13" t="str">
        <f>HYPERLINK("#'Full Results'!A786", "786")</f>
        <v>786</v>
      </c>
      <c r="F86" t="s">
        <v>125</v>
      </c>
    </row>
    <row r="87" spans="3:6" x14ac:dyDescent="0.2">
      <c r="C87">
        <v>79</v>
      </c>
      <c r="D87" s="29" t="str">
        <f>HYPERLINK("#'Table 79'!A1", "How important is this discount to your company?")</f>
        <v>How important is this discount to your company?</v>
      </c>
      <c r="E87" s="28" t="str">
        <f>HYPERLINK("#'Full Results'!A792", "792")</f>
        <v>792</v>
      </c>
      <c r="F87" t="s">
        <v>366</v>
      </c>
    </row>
  </sheetData>
  <hyperlinks>
    <hyperlink ref="D29" location="'Table 21'!A1" display="Grid Summary: How easy or difficult would your business find it to switch your provider for the following types of services?Please indicate on a scale from 0 - 10, where 0 means &quot;Very Difficult&quot; and 10 means &quot;Very Easy&quot;" xr:uid="{2C1F08A0-99B8-1C47-A744-4B6984B96771}"/>
  </hyperlinks>
  <pageMargins left="0.7" right="0.7" top="0.75" bottom="0.75" header="0.3" footer="0.3"/>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BT2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163</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64" x14ac:dyDescent="0.2">
      <c r="B8" s="17" t="s">
        <v>148</v>
      </c>
      <c r="C8" s="16">
        <v>0.289106145251397</v>
      </c>
      <c r="D8" s="16">
        <v>0.31007751937984501</v>
      </c>
      <c r="E8" s="16">
        <v>0.23611111111111099</v>
      </c>
      <c r="F8" s="16">
        <v>0.24137931034482801</v>
      </c>
      <c r="G8" s="16">
        <v>0.24</v>
      </c>
      <c r="H8" s="16">
        <v>0.17142857142857101</v>
      </c>
      <c r="I8" s="16">
        <v>0.32051282051282098</v>
      </c>
      <c r="J8" s="16">
        <v>0.22222222222222199</v>
      </c>
      <c r="K8" s="16">
        <v>0.5</v>
      </c>
      <c r="L8" s="16">
        <v>0.31818181818181801</v>
      </c>
      <c r="M8" s="16">
        <v>0.34482758620689702</v>
      </c>
      <c r="N8" s="16">
        <v>0.29166666666666702</v>
      </c>
      <c r="O8" s="16">
        <v>0.125</v>
      </c>
      <c r="P8" s="16"/>
      <c r="Q8" s="16">
        <v>0.162162162162162</v>
      </c>
      <c r="R8" s="16">
        <v>0.25</v>
      </c>
      <c r="S8" s="16">
        <v>0.28571428571428598</v>
      </c>
      <c r="T8" s="16">
        <v>0.31818181818181801</v>
      </c>
      <c r="U8" s="16">
        <v>0.29545454545454503</v>
      </c>
      <c r="V8" s="16">
        <v>0.19480519480519501</v>
      </c>
      <c r="W8" s="16">
        <v>0.3125</v>
      </c>
      <c r="X8" s="16">
        <v>0.30666666666666698</v>
      </c>
      <c r="Y8" s="16">
        <v>0.31864406779660998</v>
      </c>
      <c r="Z8" s="16"/>
      <c r="AA8" s="16">
        <v>0.26086956521739102</v>
      </c>
      <c r="AB8" s="16">
        <v>0.31621621621621598</v>
      </c>
      <c r="AC8" s="16"/>
      <c r="AD8" s="16">
        <v>0.17948717948717899</v>
      </c>
      <c r="AE8" s="16">
        <v>0.2</v>
      </c>
      <c r="AF8" s="16">
        <v>0.23529411764705899</v>
      </c>
      <c r="AG8" s="16">
        <v>0.35087719298245601</v>
      </c>
      <c r="AH8" s="16">
        <v>0.19642857142857101</v>
      </c>
      <c r="AI8" s="16">
        <v>0.314285714285714</v>
      </c>
      <c r="AJ8" s="16">
        <v>0.30851063829787201</v>
      </c>
      <c r="AK8" s="16">
        <v>0.394736842105263</v>
      </c>
      <c r="AL8" s="16">
        <v>0.358024691358025</v>
      </c>
      <c r="AM8" s="16">
        <v>0.28346456692913402</v>
      </c>
      <c r="AN8" s="16"/>
      <c r="AO8" s="16">
        <v>0.26744186046511598</v>
      </c>
      <c r="AP8" s="16">
        <v>0.28042328042328002</v>
      </c>
      <c r="AQ8" s="16">
        <v>0.30215827338129497</v>
      </c>
      <c r="AR8" s="16">
        <v>0.39436619718309901</v>
      </c>
      <c r="AS8" s="16">
        <v>0.25</v>
      </c>
      <c r="AT8" s="16">
        <v>0.30769230769230799</v>
      </c>
      <c r="AU8" s="16"/>
      <c r="AV8" s="16">
        <v>0.16666666666666699</v>
      </c>
      <c r="AW8" s="16">
        <v>0</v>
      </c>
      <c r="AX8" s="16">
        <v>0.19480519480519501</v>
      </c>
      <c r="AY8" s="16">
        <v>0.4</v>
      </c>
      <c r="AZ8" s="16">
        <v>0.5</v>
      </c>
      <c r="BA8" s="16">
        <v>0.27659574468085102</v>
      </c>
      <c r="BB8" s="16">
        <v>0.30263157894736797</v>
      </c>
      <c r="BC8" s="16">
        <v>0.26315789473684198</v>
      </c>
      <c r="BD8" s="16">
        <v>0.46153846153846201</v>
      </c>
      <c r="BE8" s="16">
        <v>0.341614906832298</v>
      </c>
      <c r="BF8" s="16">
        <v>0.22891566265060201</v>
      </c>
      <c r="BG8" s="16">
        <v>0.36363636363636398</v>
      </c>
      <c r="BH8" s="16">
        <v>0.231884057971014</v>
      </c>
      <c r="BI8" s="16">
        <v>0.133333333333333</v>
      </c>
      <c r="BJ8" s="16">
        <v>0.15384615384615399</v>
      </c>
      <c r="BK8" s="16">
        <v>0.38888888888888901</v>
      </c>
      <c r="BL8" s="16">
        <v>0.4375</v>
      </c>
      <c r="BM8" s="16">
        <v>0.35</v>
      </c>
      <c r="BN8" s="16">
        <v>0.22727272727272699</v>
      </c>
      <c r="BO8" s="16"/>
      <c r="BP8" s="16">
        <v>0.30754716981132102</v>
      </c>
      <c r="BQ8" s="16"/>
      <c r="BR8" s="16">
        <v>0.28275862068965502</v>
      </c>
      <c r="BS8" s="16"/>
      <c r="BT8" s="16">
        <v>0.28205128205128199</v>
      </c>
    </row>
    <row r="9" spans="2:72" ht="16" x14ac:dyDescent="0.2">
      <c r="B9" s="17" t="s">
        <v>147</v>
      </c>
      <c r="C9" s="16">
        <v>0.28212290502793302</v>
      </c>
      <c r="D9" s="16">
        <v>0.27131782945736399</v>
      </c>
      <c r="E9" s="16">
        <v>0.27777777777777801</v>
      </c>
      <c r="F9" s="16">
        <v>0.17241379310344801</v>
      </c>
      <c r="G9" s="16">
        <v>0.34</v>
      </c>
      <c r="H9" s="16">
        <v>0.314285714285714</v>
      </c>
      <c r="I9" s="16">
        <v>0.20512820512820501</v>
      </c>
      <c r="J9" s="16">
        <v>0.266666666666667</v>
      </c>
      <c r="K9" s="16">
        <v>0.18181818181818199</v>
      </c>
      <c r="L9" s="16">
        <v>0.42424242424242398</v>
      </c>
      <c r="M9" s="16">
        <v>0.31034482758620702</v>
      </c>
      <c r="N9" s="16">
        <v>0.33333333333333298</v>
      </c>
      <c r="O9" s="16">
        <v>0.25</v>
      </c>
      <c r="P9" s="16"/>
      <c r="Q9" s="16">
        <v>0.54054054054054101</v>
      </c>
      <c r="R9" s="16">
        <v>0.39285714285714302</v>
      </c>
      <c r="S9" s="16">
        <v>0.42857142857142899</v>
      </c>
      <c r="T9" s="16">
        <v>0.47727272727272702</v>
      </c>
      <c r="U9" s="16">
        <v>0.29545454545454503</v>
      </c>
      <c r="V9" s="16">
        <v>0.23376623376623401</v>
      </c>
      <c r="W9" s="16">
        <v>0.22500000000000001</v>
      </c>
      <c r="X9" s="16">
        <v>0.30666666666666698</v>
      </c>
      <c r="Y9" s="16">
        <v>0.210169491525424</v>
      </c>
      <c r="Z9" s="16"/>
      <c r="AA9" s="16">
        <v>0.336231884057971</v>
      </c>
      <c r="AB9" s="16">
        <v>0.22972972972972999</v>
      </c>
      <c r="AC9" s="16"/>
      <c r="AD9" s="16">
        <v>0.39743589743589702</v>
      </c>
      <c r="AE9" s="16">
        <v>0.314285714285714</v>
      </c>
      <c r="AF9" s="16">
        <v>0.41176470588235298</v>
      </c>
      <c r="AG9" s="16">
        <v>0.40350877192982498</v>
      </c>
      <c r="AH9" s="16">
        <v>0.32142857142857101</v>
      </c>
      <c r="AI9" s="16">
        <v>0.27142857142857102</v>
      </c>
      <c r="AJ9" s="16">
        <v>0.25531914893617003</v>
      </c>
      <c r="AK9" s="16">
        <v>0.23684210526315799</v>
      </c>
      <c r="AL9" s="16">
        <v>0.234567901234568</v>
      </c>
      <c r="AM9" s="16">
        <v>0.181102362204724</v>
      </c>
      <c r="AN9" s="16"/>
      <c r="AO9" s="16">
        <v>0.32945736434108502</v>
      </c>
      <c r="AP9" s="16">
        <v>0.317460317460317</v>
      </c>
      <c r="AQ9" s="16">
        <v>0.22302158273381301</v>
      </c>
      <c r="AR9" s="16">
        <v>0.22535211267605601</v>
      </c>
      <c r="AS9" s="16">
        <v>0.15</v>
      </c>
      <c r="AT9" s="16">
        <v>0.15384615384615399</v>
      </c>
      <c r="AU9" s="16"/>
      <c r="AV9" s="16">
        <v>0.33333333333333298</v>
      </c>
      <c r="AW9" s="16">
        <v>0</v>
      </c>
      <c r="AX9" s="16">
        <v>0.246753246753247</v>
      </c>
      <c r="AY9" s="16">
        <v>0</v>
      </c>
      <c r="AZ9" s="16">
        <v>0.75</v>
      </c>
      <c r="BA9" s="16">
        <v>0.340425531914894</v>
      </c>
      <c r="BB9" s="16">
        <v>0.28947368421052599</v>
      </c>
      <c r="BC9" s="16">
        <v>0.21052631578947401</v>
      </c>
      <c r="BD9" s="16">
        <v>0.30769230769230799</v>
      </c>
      <c r="BE9" s="16">
        <v>0.18012422360248401</v>
      </c>
      <c r="BF9" s="16">
        <v>0.28915662650602397</v>
      </c>
      <c r="BG9" s="16">
        <v>0.72727272727272696</v>
      </c>
      <c r="BH9" s="16">
        <v>0.42028985507246402</v>
      </c>
      <c r="BI9" s="16">
        <v>0.2</v>
      </c>
      <c r="BJ9" s="16">
        <v>7.69230769230769E-2</v>
      </c>
      <c r="BK9" s="16">
        <v>0.33333333333333298</v>
      </c>
      <c r="BL9" s="16">
        <v>0.28125</v>
      </c>
      <c r="BM9" s="16">
        <v>0.5</v>
      </c>
      <c r="BN9" s="16">
        <v>0.31818181818181801</v>
      </c>
      <c r="BO9" s="16"/>
      <c r="BP9" s="16">
        <v>0.25471698113207503</v>
      </c>
      <c r="BQ9" s="16"/>
      <c r="BR9" s="16">
        <v>0.270689655172414</v>
      </c>
      <c r="BS9" s="16"/>
      <c r="BT9" s="16">
        <v>0.25174825174825199</v>
      </c>
    </row>
    <row r="10" spans="2:72" ht="48" x14ac:dyDescent="0.2">
      <c r="B10" s="17" t="s">
        <v>149</v>
      </c>
      <c r="C10" s="16">
        <v>0.248603351955307</v>
      </c>
      <c r="D10" s="16">
        <v>0.25193798449612398</v>
      </c>
      <c r="E10" s="16">
        <v>0.26388888888888901</v>
      </c>
      <c r="F10" s="16">
        <v>0.20689655172413801</v>
      </c>
      <c r="G10" s="16">
        <v>0.3</v>
      </c>
      <c r="H10" s="16">
        <v>0.25714285714285701</v>
      </c>
      <c r="I10" s="16">
        <v>0.28205128205128199</v>
      </c>
      <c r="J10" s="16">
        <v>0.24444444444444399</v>
      </c>
      <c r="K10" s="16">
        <v>0.22727272727272699</v>
      </c>
      <c r="L10" s="16">
        <v>0.18181818181818199</v>
      </c>
      <c r="M10" s="16">
        <v>0.13793103448275901</v>
      </c>
      <c r="N10" s="16">
        <v>0.375</v>
      </c>
      <c r="O10" s="16">
        <v>0.125</v>
      </c>
      <c r="P10" s="16"/>
      <c r="Q10" s="16">
        <v>0.21621621621621601</v>
      </c>
      <c r="R10" s="16">
        <v>7.1428571428571397E-2</v>
      </c>
      <c r="S10" s="16">
        <v>0.25714285714285701</v>
      </c>
      <c r="T10" s="16">
        <v>9.0909090909090898E-2</v>
      </c>
      <c r="U10" s="16">
        <v>0.25</v>
      </c>
      <c r="V10" s="16">
        <v>0.207792207792208</v>
      </c>
      <c r="W10" s="16">
        <v>0.28749999999999998</v>
      </c>
      <c r="X10" s="16">
        <v>0.30666666666666698</v>
      </c>
      <c r="Y10" s="16">
        <v>0.27796610169491498</v>
      </c>
      <c r="Z10" s="16"/>
      <c r="AA10" s="16">
        <v>0.21159420289855099</v>
      </c>
      <c r="AB10" s="16">
        <v>0.28378378378378399</v>
      </c>
      <c r="AC10" s="16"/>
      <c r="AD10" s="16">
        <v>0.20512820512820501</v>
      </c>
      <c r="AE10" s="16">
        <v>0.14285714285714299</v>
      </c>
      <c r="AF10" s="16">
        <v>0.20588235294117599</v>
      </c>
      <c r="AG10" s="16">
        <v>0.21052631578947401</v>
      </c>
      <c r="AH10" s="16">
        <v>0.25</v>
      </c>
      <c r="AI10" s="16">
        <v>0.24285714285714299</v>
      </c>
      <c r="AJ10" s="16">
        <v>0.28723404255319201</v>
      </c>
      <c r="AK10" s="16">
        <v>0.30263157894736797</v>
      </c>
      <c r="AL10" s="16">
        <v>0.296296296296296</v>
      </c>
      <c r="AM10" s="16">
        <v>0.244094488188976</v>
      </c>
      <c r="AN10" s="16"/>
      <c r="AO10" s="16">
        <v>0.20542635658914701</v>
      </c>
      <c r="AP10" s="16">
        <v>0.227513227513228</v>
      </c>
      <c r="AQ10" s="16">
        <v>0.32374100719424498</v>
      </c>
      <c r="AR10" s="16">
        <v>0.309859154929577</v>
      </c>
      <c r="AS10" s="16">
        <v>0.27500000000000002</v>
      </c>
      <c r="AT10" s="16">
        <v>0.30769230769230799</v>
      </c>
      <c r="AU10" s="16"/>
      <c r="AV10" s="16">
        <v>0.33333333333333298</v>
      </c>
      <c r="AW10" s="16">
        <v>0</v>
      </c>
      <c r="AX10" s="16">
        <v>0.27272727272727298</v>
      </c>
      <c r="AY10" s="16">
        <v>0.4</v>
      </c>
      <c r="AZ10" s="16">
        <v>0</v>
      </c>
      <c r="BA10" s="16">
        <v>0.14893617021276601</v>
      </c>
      <c r="BB10" s="16">
        <v>0.28947368421052599</v>
      </c>
      <c r="BC10" s="16">
        <v>0.31578947368421101</v>
      </c>
      <c r="BD10" s="16">
        <v>7.69230769230769E-2</v>
      </c>
      <c r="BE10" s="16">
        <v>0.24223602484472101</v>
      </c>
      <c r="BF10" s="16">
        <v>0.25301204819277101</v>
      </c>
      <c r="BG10" s="16">
        <v>0.45454545454545497</v>
      </c>
      <c r="BH10" s="16">
        <v>0.26086956521739102</v>
      </c>
      <c r="BI10" s="16">
        <v>0.133333333333333</v>
      </c>
      <c r="BJ10" s="16">
        <v>0.38461538461538503</v>
      </c>
      <c r="BK10" s="16">
        <v>0.25</v>
      </c>
      <c r="BL10" s="16">
        <v>0.25</v>
      </c>
      <c r="BM10" s="16">
        <v>0.2</v>
      </c>
      <c r="BN10" s="16">
        <v>0.18181818181818199</v>
      </c>
      <c r="BO10" s="16"/>
      <c r="BP10" s="16">
        <v>0.26792452830188701</v>
      </c>
      <c r="BQ10" s="16"/>
      <c r="BR10" s="16">
        <v>0.25</v>
      </c>
      <c r="BS10" s="16"/>
      <c r="BT10" s="16">
        <v>0.27039627039627001</v>
      </c>
    </row>
    <row r="11" spans="2:72" ht="48" x14ac:dyDescent="0.2">
      <c r="B11" s="17" t="s">
        <v>150</v>
      </c>
      <c r="C11" s="16">
        <v>0.216480446927374</v>
      </c>
      <c r="D11" s="16">
        <v>0.25581395348837199</v>
      </c>
      <c r="E11" s="16">
        <v>0.16666666666666699</v>
      </c>
      <c r="F11" s="16">
        <v>0.34482758620689702</v>
      </c>
      <c r="G11" s="16">
        <v>0.18</v>
      </c>
      <c r="H11" s="16">
        <v>0.2</v>
      </c>
      <c r="I11" s="16">
        <v>0.19230769230769201</v>
      </c>
      <c r="J11" s="16">
        <v>0.11111111111111099</v>
      </c>
      <c r="K11" s="16">
        <v>0.22727272727272699</v>
      </c>
      <c r="L11" s="16">
        <v>0.22727272727272699</v>
      </c>
      <c r="M11" s="16">
        <v>0.17241379310344801</v>
      </c>
      <c r="N11" s="16">
        <v>0.20833333333333301</v>
      </c>
      <c r="O11" s="16">
        <v>0.125</v>
      </c>
      <c r="P11" s="16"/>
      <c r="Q11" s="16">
        <v>8.1081081081081099E-2</v>
      </c>
      <c r="R11" s="16">
        <v>7.1428571428571397E-2</v>
      </c>
      <c r="S11" s="16">
        <v>0.17142857142857101</v>
      </c>
      <c r="T11" s="16">
        <v>0.204545454545455</v>
      </c>
      <c r="U11" s="16">
        <v>0.15909090909090901</v>
      </c>
      <c r="V11" s="16">
        <v>0.19480519480519501</v>
      </c>
      <c r="W11" s="16">
        <v>0.1875</v>
      </c>
      <c r="X11" s="16">
        <v>0.28000000000000003</v>
      </c>
      <c r="Y11" s="16">
        <v>0.26101694915254198</v>
      </c>
      <c r="Z11" s="16"/>
      <c r="AA11" s="16">
        <v>0.16521739130434801</v>
      </c>
      <c r="AB11" s="16">
        <v>0.26486486486486499</v>
      </c>
      <c r="AC11" s="16"/>
      <c r="AD11" s="16">
        <v>0.141025641025641</v>
      </c>
      <c r="AE11" s="16">
        <v>0.14285714285714299</v>
      </c>
      <c r="AF11" s="16">
        <v>0.11764705882352899</v>
      </c>
      <c r="AG11" s="16">
        <v>0.140350877192982</v>
      </c>
      <c r="AH11" s="16">
        <v>0.17857142857142899</v>
      </c>
      <c r="AI11" s="16">
        <v>0.2</v>
      </c>
      <c r="AJ11" s="16">
        <v>0.26595744680851102</v>
      </c>
      <c r="AK11" s="16">
        <v>0.26315789473684198</v>
      </c>
      <c r="AL11" s="16">
        <v>0.28395061728395099</v>
      </c>
      <c r="AM11" s="16">
        <v>0.25196850393700798</v>
      </c>
      <c r="AN11" s="16"/>
      <c r="AO11" s="16">
        <v>0.18217054263565899</v>
      </c>
      <c r="AP11" s="16">
        <v>0.216931216931217</v>
      </c>
      <c r="AQ11" s="16">
        <v>0.23741007194244601</v>
      </c>
      <c r="AR11" s="16">
        <v>0.29577464788732399</v>
      </c>
      <c r="AS11" s="16">
        <v>0.2</v>
      </c>
      <c r="AT11" s="16">
        <v>0.230769230769231</v>
      </c>
      <c r="AU11" s="16"/>
      <c r="AV11" s="16">
        <v>0.16666666666666699</v>
      </c>
      <c r="AW11" s="16">
        <v>0.5</v>
      </c>
      <c r="AX11" s="16">
        <v>0.168831168831169</v>
      </c>
      <c r="AY11" s="16">
        <v>0.3</v>
      </c>
      <c r="AZ11" s="16">
        <v>0</v>
      </c>
      <c r="BA11" s="16">
        <v>0.27659574468085102</v>
      </c>
      <c r="BB11" s="16">
        <v>0.157894736842105</v>
      </c>
      <c r="BC11" s="16">
        <v>0.157894736842105</v>
      </c>
      <c r="BD11" s="16">
        <v>0.38461538461538503</v>
      </c>
      <c r="BE11" s="16">
        <v>0.27329192546583903</v>
      </c>
      <c r="BF11" s="16">
        <v>0.180722891566265</v>
      </c>
      <c r="BG11" s="16">
        <v>0.18181818181818199</v>
      </c>
      <c r="BH11" s="16">
        <v>0.188405797101449</v>
      </c>
      <c r="BI11" s="16">
        <v>0.33333333333333298</v>
      </c>
      <c r="BJ11" s="16">
        <v>0.46153846153846201</v>
      </c>
      <c r="BK11" s="16">
        <v>0.194444444444444</v>
      </c>
      <c r="BL11" s="16">
        <v>0.15625</v>
      </c>
      <c r="BM11" s="16">
        <v>0.3</v>
      </c>
      <c r="BN11" s="16">
        <v>4.5454545454545497E-2</v>
      </c>
      <c r="BO11" s="16"/>
      <c r="BP11" s="16">
        <v>0.22264150943396199</v>
      </c>
      <c r="BQ11" s="16"/>
      <c r="BR11" s="16">
        <v>0.225862068965517</v>
      </c>
      <c r="BS11" s="16"/>
      <c r="BT11" s="16">
        <v>0.230769230769231</v>
      </c>
    </row>
    <row r="12" spans="2:72" ht="16" x14ac:dyDescent="0.2">
      <c r="B12" s="17" t="s">
        <v>156</v>
      </c>
      <c r="C12" s="16">
        <v>0.210893854748603</v>
      </c>
      <c r="D12" s="16">
        <v>0.193798449612403</v>
      </c>
      <c r="E12" s="16">
        <v>0.23611111111111099</v>
      </c>
      <c r="F12" s="16">
        <v>0.17241379310344801</v>
      </c>
      <c r="G12" s="16">
        <v>0.14000000000000001</v>
      </c>
      <c r="H12" s="16">
        <v>0.14285714285714299</v>
      </c>
      <c r="I12" s="16">
        <v>0.21794871794871801</v>
      </c>
      <c r="J12" s="16">
        <v>0.28888888888888897</v>
      </c>
      <c r="K12" s="16">
        <v>0.22727272727272699</v>
      </c>
      <c r="L12" s="16">
        <v>0.22727272727272699</v>
      </c>
      <c r="M12" s="16">
        <v>0.27586206896551702</v>
      </c>
      <c r="N12" s="16">
        <v>0.125</v>
      </c>
      <c r="O12" s="16">
        <v>0.75</v>
      </c>
      <c r="P12" s="16"/>
      <c r="Q12" s="16">
        <v>2.7027027027027001E-2</v>
      </c>
      <c r="R12" s="16">
        <v>0.214285714285714</v>
      </c>
      <c r="S12" s="16">
        <v>0.25714285714285701</v>
      </c>
      <c r="T12" s="16">
        <v>0.18181818181818199</v>
      </c>
      <c r="U12" s="16">
        <v>0.204545454545455</v>
      </c>
      <c r="V12" s="16">
        <v>0.246753246753247</v>
      </c>
      <c r="W12" s="16">
        <v>0.1875</v>
      </c>
      <c r="X12" s="16">
        <v>0.16</v>
      </c>
      <c r="Y12" s="16">
        <v>0.24406779661017</v>
      </c>
      <c r="Z12" s="16"/>
      <c r="AA12" s="16">
        <v>0.19420289855072501</v>
      </c>
      <c r="AB12" s="16">
        <v>0.22702702702702701</v>
      </c>
      <c r="AC12" s="16"/>
      <c r="AD12" s="16">
        <v>0.115384615384615</v>
      </c>
      <c r="AE12" s="16">
        <v>0.28571428571428598</v>
      </c>
      <c r="AF12" s="16">
        <v>0.11764705882352899</v>
      </c>
      <c r="AG12" s="16">
        <v>0.21052631578947401</v>
      </c>
      <c r="AH12" s="16">
        <v>0.28571428571428598</v>
      </c>
      <c r="AI12" s="16">
        <v>0.185714285714286</v>
      </c>
      <c r="AJ12" s="16">
        <v>0.13829787234042601</v>
      </c>
      <c r="AK12" s="16">
        <v>0.21052631578947401</v>
      </c>
      <c r="AL12" s="16">
        <v>0.27160493827160498</v>
      </c>
      <c r="AM12" s="16">
        <v>0.267716535433071</v>
      </c>
      <c r="AN12" s="16"/>
      <c r="AO12" s="16">
        <v>0.232558139534884</v>
      </c>
      <c r="AP12" s="16">
        <v>0.216931216931217</v>
      </c>
      <c r="AQ12" s="16">
        <v>0.17266187050359699</v>
      </c>
      <c r="AR12" s="16">
        <v>0.23943661971831001</v>
      </c>
      <c r="AS12" s="16">
        <v>0.125</v>
      </c>
      <c r="AT12" s="16">
        <v>0.15384615384615399</v>
      </c>
      <c r="AU12" s="16"/>
      <c r="AV12" s="16">
        <v>0.16666666666666699</v>
      </c>
      <c r="AW12" s="16">
        <v>0.5</v>
      </c>
      <c r="AX12" s="16">
        <v>0.23376623376623401</v>
      </c>
      <c r="AY12" s="16">
        <v>0.2</v>
      </c>
      <c r="AZ12" s="16">
        <v>0</v>
      </c>
      <c r="BA12" s="16">
        <v>0.19148936170212799</v>
      </c>
      <c r="BB12" s="16">
        <v>0.26315789473684198</v>
      </c>
      <c r="BC12" s="16">
        <v>0.26315789473684198</v>
      </c>
      <c r="BD12" s="16">
        <v>7.69230769230769E-2</v>
      </c>
      <c r="BE12" s="16">
        <v>0.21118012422360199</v>
      </c>
      <c r="BF12" s="16">
        <v>0.19277108433734899</v>
      </c>
      <c r="BG12" s="16">
        <v>9.0909090909090898E-2</v>
      </c>
      <c r="BH12" s="16">
        <v>0.26086956521739102</v>
      </c>
      <c r="BI12" s="16">
        <v>0.2</v>
      </c>
      <c r="BJ12" s="16">
        <v>0.30769230769230799</v>
      </c>
      <c r="BK12" s="16">
        <v>0.25</v>
      </c>
      <c r="BL12" s="16">
        <v>0.15625</v>
      </c>
      <c r="BM12" s="16">
        <v>0.15</v>
      </c>
      <c r="BN12" s="16">
        <v>4.5454545454545497E-2</v>
      </c>
      <c r="BO12" s="16"/>
      <c r="BP12" s="16">
        <v>0.22264150943396199</v>
      </c>
      <c r="BQ12" s="16"/>
      <c r="BR12" s="16">
        <v>0.208620689655172</v>
      </c>
      <c r="BS12" s="16"/>
      <c r="BT12" s="16">
        <v>0.20979020979021001</v>
      </c>
    </row>
    <row r="13" spans="2:72" ht="32" x14ac:dyDescent="0.2">
      <c r="B13" s="17" t="s">
        <v>152</v>
      </c>
      <c r="C13" s="16">
        <v>0.208100558659218</v>
      </c>
      <c r="D13" s="16">
        <v>0.217054263565891</v>
      </c>
      <c r="E13" s="16">
        <v>0.22222222222222199</v>
      </c>
      <c r="F13" s="16">
        <v>0.41379310344827602</v>
      </c>
      <c r="G13" s="16">
        <v>0.22</v>
      </c>
      <c r="H13" s="16">
        <v>0.25714285714285701</v>
      </c>
      <c r="I13" s="16">
        <v>0.19230769230769201</v>
      </c>
      <c r="J13" s="16">
        <v>0.17777777777777801</v>
      </c>
      <c r="K13" s="16">
        <v>0.18181818181818199</v>
      </c>
      <c r="L13" s="16">
        <v>0.16666666666666699</v>
      </c>
      <c r="M13" s="16">
        <v>6.8965517241379296E-2</v>
      </c>
      <c r="N13" s="16">
        <v>0.20833333333333301</v>
      </c>
      <c r="O13" s="16">
        <v>0</v>
      </c>
      <c r="P13" s="16"/>
      <c r="Q13" s="16">
        <v>0.21621621621621601</v>
      </c>
      <c r="R13" s="16">
        <v>0.14285714285714299</v>
      </c>
      <c r="S13" s="16">
        <v>8.5714285714285701E-2</v>
      </c>
      <c r="T13" s="16">
        <v>0.27272727272727298</v>
      </c>
      <c r="U13" s="16">
        <v>0.15909090909090901</v>
      </c>
      <c r="V13" s="16">
        <v>0.27272727272727298</v>
      </c>
      <c r="W13" s="16">
        <v>0.22500000000000001</v>
      </c>
      <c r="X13" s="16">
        <v>0.16</v>
      </c>
      <c r="Y13" s="16">
        <v>0.21694915254237301</v>
      </c>
      <c r="Z13" s="16"/>
      <c r="AA13" s="16">
        <v>0.21159420289855099</v>
      </c>
      <c r="AB13" s="16">
        <v>0.205405405405405</v>
      </c>
      <c r="AC13" s="16"/>
      <c r="AD13" s="16">
        <v>0.19230769230769201</v>
      </c>
      <c r="AE13" s="16">
        <v>0.22857142857142901</v>
      </c>
      <c r="AF13" s="16">
        <v>0.14705882352941199</v>
      </c>
      <c r="AG13" s="16">
        <v>0.140350877192982</v>
      </c>
      <c r="AH13" s="16">
        <v>0.125</v>
      </c>
      <c r="AI13" s="16">
        <v>0.185714285714286</v>
      </c>
      <c r="AJ13" s="16">
        <v>0.27659574468085102</v>
      </c>
      <c r="AK13" s="16">
        <v>0.144736842105263</v>
      </c>
      <c r="AL13" s="16">
        <v>0.19753086419753099</v>
      </c>
      <c r="AM13" s="16">
        <v>0.291338582677165</v>
      </c>
      <c r="AN13" s="16"/>
      <c r="AO13" s="16">
        <v>0.193798449612403</v>
      </c>
      <c r="AP13" s="16">
        <v>0.21164021164021199</v>
      </c>
      <c r="AQ13" s="16">
        <v>0.23741007194244601</v>
      </c>
      <c r="AR13" s="16">
        <v>0.19718309859154901</v>
      </c>
      <c r="AS13" s="16">
        <v>0.25</v>
      </c>
      <c r="AT13" s="16">
        <v>0.15384615384615399</v>
      </c>
      <c r="AU13" s="16"/>
      <c r="AV13" s="16">
        <v>0.16666666666666699</v>
      </c>
      <c r="AW13" s="16">
        <v>0</v>
      </c>
      <c r="AX13" s="16">
        <v>0.25974025974025999</v>
      </c>
      <c r="AY13" s="16">
        <v>0.3</v>
      </c>
      <c r="AZ13" s="16">
        <v>0.75</v>
      </c>
      <c r="BA13" s="16">
        <v>0.21276595744680901</v>
      </c>
      <c r="BB13" s="16">
        <v>0.21052631578947401</v>
      </c>
      <c r="BC13" s="16">
        <v>0.21052631578947401</v>
      </c>
      <c r="BD13" s="16">
        <v>0.15384615384615399</v>
      </c>
      <c r="BE13" s="16">
        <v>0.20496894409937899</v>
      </c>
      <c r="BF13" s="16">
        <v>0.20481927710843401</v>
      </c>
      <c r="BG13" s="16">
        <v>0.18181818181818199</v>
      </c>
      <c r="BH13" s="16">
        <v>0.173913043478261</v>
      </c>
      <c r="BI13" s="16">
        <v>0.133333333333333</v>
      </c>
      <c r="BJ13" s="16">
        <v>0.15384615384615399</v>
      </c>
      <c r="BK13" s="16">
        <v>0.194444444444444</v>
      </c>
      <c r="BL13" s="16">
        <v>0.21875</v>
      </c>
      <c r="BM13" s="16">
        <v>0.2</v>
      </c>
      <c r="BN13" s="16">
        <v>0.18181818181818199</v>
      </c>
      <c r="BO13" s="16"/>
      <c r="BP13" s="16">
        <v>0.22452830188679199</v>
      </c>
      <c r="BQ13" s="16"/>
      <c r="BR13" s="16">
        <v>0.20344827586206901</v>
      </c>
      <c r="BS13" s="16"/>
      <c r="BT13" s="16">
        <v>0.21911421911421899</v>
      </c>
    </row>
    <row r="14" spans="2:72" ht="32" x14ac:dyDescent="0.2">
      <c r="B14" s="17" t="s">
        <v>151</v>
      </c>
      <c r="C14" s="16">
        <v>0.20391061452514</v>
      </c>
      <c r="D14" s="16">
        <v>0.201550387596899</v>
      </c>
      <c r="E14" s="16">
        <v>0.23611111111111099</v>
      </c>
      <c r="F14" s="16">
        <v>0.17241379310344801</v>
      </c>
      <c r="G14" s="16">
        <v>0.16</v>
      </c>
      <c r="H14" s="16">
        <v>0.2</v>
      </c>
      <c r="I14" s="16">
        <v>0.230769230769231</v>
      </c>
      <c r="J14" s="16">
        <v>0.22222222222222199</v>
      </c>
      <c r="K14" s="16">
        <v>0.27272727272727298</v>
      </c>
      <c r="L14" s="16">
        <v>0.16666666666666699</v>
      </c>
      <c r="M14" s="16">
        <v>0.24137931034482801</v>
      </c>
      <c r="N14" s="16">
        <v>0.16666666666666699</v>
      </c>
      <c r="O14" s="16">
        <v>0.125</v>
      </c>
      <c r="P14" s="16"/>
      <c r="Q14" s="16">
        <v>0.108108108108108</v>
      </c>
      <c r="R14" s="16">
        <v>0.214285714285714</v>
      </c>
      <c r="S14" s="16">
        <v>0.28571428571428598</v>
      </c>
      <c r="T14" s="16">
        <v>0.204545454545455</v>
      </c>
      <c r="U14" s="16">
        <v>0.22727272727272699</v>
      </c>
      <c r="V14" s="16">
        <v>0.14285714285714299</v>
      </c>
      <c r="W14" s="16">
        <v>0.1875</v>
      </c>
      <c r="X14" s="16">
        <v>0.2</v>
      </c>
      <c r="Y14" s="16">
        <v>0.223728813559322</v>
      </c>
      <c r="Z14" s="16"/>
      <c r="AA14" s="16">
        <v>0.188405797101449</v>
      </c>
      <c r="AB14" s="16">
        <v>0.21891891891891899</v>
      </c>
      <c r="AC14" s="16"/>
      <c r="AD14" s="16">
        <v>0.141025641025641</v>
      </c>
      <c r="AE14" s="16">
        <v>0.22857142857142901</v>
      </c>
      <c r="AF14" s="16">
        <v>8.8235294117647106E-2</v>
      </c>
      <c r="AG14" s="16">
        <v>0.19298245614035101</v>
      </c>
      <c r="AH14" s="16">
        <v>0.214285714285714</v>
      </c>
      <c r="AI14" s="16">
        <v>0.32857142857142901</v>
      </c>
      <c r="AJ14" s="16">
        <v>0.159574468085106</v>
      </c>
      <c r="AK14" s="16">
        <v>0.197368421052632</v>
      </c>
      <c r="AL14" s="16">
        <v>0.11111111111111099</v>
      </c>
      <c r="AM14" s="16">
        <v>0.29921259842519699</v>
      </c>
      <c r="AN14" s="16"/>
      <c r="AO14" s="16">
        <v>0.17441860465116299</v>
      </c>
      <c r="AP14" s="16">
        <v>0.22222222222222199</v>
      </c>
      <c r="AQ14" s="16">
        <v>0.22302158273381301</v>
      </c>
      <c r="AR14" s="16">
        <v>0.19718309859154901</v>
      </c>
      <c r="AS14" s="16">
        <v>0.25</v>
      </c>
      <c r="AT14" s="16">
        <v>0.30769230769230799</v>
      </c>
      <c r="AU14" s="16"/>
      <c r="AV14" s="16">
        <v>0.16666666666666699</v>
      </c>
      <c r="AW14" s="16">
        <v>0</v>
      </c>
      <c r="AX14" s="16">
        <v>0.207792207792208</v>
      </c>
      <c r="AY14" s="16">
        <v>0</v>
      </c>
      <c r="AZ14" s="16">
        <v>0.25</v>
      </c>
      <c r="BA14" s="16">
        <v>0.23404255319148901</v>
      </c>
      <c r="BB14" s="16">
        <v>0.197368421052632</v>
      </c>
      <c r="BC14" s="16">
        <v>0.26315789473684198</v>
      </c>
      <c r="BD14" s="16">
        <v>0.15384615384615399</v>
      </c>
      <c r="BE14" s="16">
        <v>0.217391304347826</v>
      </c>
      <c r="BF14" s="16">
        <v>0.21686746987951799</v>
      </c>
      <c r="BG14" s="16">
        <v>0.45454545454545497</v>
      </c>
      <c r="BH14" s="16">
        <v>0.188405797101449</v>
      </c>
      <c r="BI14" s="16">
        <v>0</v>
      </c>
      <c r="BJ14" s="16">
        <v>0.15384615384615399</v>
      </c>
      <c r="BK14" s="16">
        <v>0.11111111111111099</v>
      </c>
      <c r="BL14" s="16">
        <v>0.15625</v>
      </c>
      <c r="BM14" s="16">
        <v>0.25</v>
      </c>
      <c r="BN14" s="16">
        <v>0.36363636363636398</v>
      </c>
      <c r="BO14" s="16"/>
      <c r="BP14" s="16">
        <v>0.22264150943396199</v>
      </c>
      <c r="BQ14" s="16"/>
      <c r="BR14" s="16">
        <v>0.205172413793103</v>
      </c>
      <c r="BS14" s="16"/>
      <c r="BT14" s="16">
        <v>0.21212121212121199</v>
      </c>
    </row>
    <row r="15" spans="2:72" ht="32" x14ac:dyDescent="0.2">
      <c r="B15" s="17" t="s">
        <v>154</v>
      </c>
      <c r="C15" s="16">
        <v>0.18296089385474901</v>
      </c>
      <c r="D15" s="16">
        <v>0.162790697674419</v>
      </c>
      <c r="E15" s="16">
        <v>0.194444444444444</v>
      </c>
      <c r="F15" s="16">
        <v>0.13793103448275901</v>
      </c>
      <c r="G15" s="16">
        <v>0.14000000000000001</v>
      </c>
      <c r="H15" s="16">
        <v>0.28571428571428598</v>
      </c>
      <c r="I15" s="16">
        <v>0.243589743589744</v>
      </c>
      <c r="J15" s="16">
        <v>0.22222222222222199</v>
      </c>
      <c r="K15" s="16">
        <v>0.18181818181818199</v>
      </c>
      <c r="L15" s="16">
        <v>0.21212121212121199</v>
      </c>
      <c r="M15" s="16">
        <v>0.10344827586206901</v>
      </c>
      <c r="N15" s="16">
        <v>4.1666666666666699E-2</v>
      </c>
      <c r="O15" s="16">
        <v>0.375</v>
      </c>
      <c r="P15" s="16"/>
      <c r="Q15" s="16">
        <v>0.108108108108108</v>
      </c>
      <c r="R15" s="16">
        <v>0.32142857142857101</v>
      </c>
      <c r="S15" s="16">
        <v>0.22857142857142901</v>
      </c>
      <c r="T15" s="16">
        <v>0.204545454545455</v>
      </c>
      <c r="U15" s="16">
        <v>0.27272727272727298</v>
      </c>
      <c r="V15" s="16">
        <v>0.23376623376623401</v>
      </c>
      <c r="W15" s="16">
        <v>0.16250000000000001</v>
      </c>
      <c r="X15" s="16">
        <v>0.10666666666666701</v>
      </c>
      <c r="Y15" s="16">
        <v>0.169491525423729</v>
      </c>
      <c r="Z15" s="16"/>
      <c r="AA15" s="16">
        <v>0.21159420289855099</v>
      </c>
      <c r="AB15" s="16">
        <v>0.15675675675675699</v>
      </c>
      <c r="AC15" s="16"/>
      <c r="AD15" s="16">
        <v>0.230769230769231</v>
      </c>
      <c r="AE15" s="16">
        <v>0.2</v>
      </c>
      <c r="AF15" s="16">
        <v>0.17647058823529399</v>
      </c>
      <c r="AG15" s="16">
        <v>0.140350877192982</v>
      </c>
      <c r="AH15" s="16">
        <v>0.28571428571428598</v>
      </c>
      <c r="AI15" s="16">
        <v>0.185714285714286</v>
      </c>
      <c r="AJ15" s="16">
        <v>0.19148936170212799</v>
      </c>
      <c r="AK15" s="16">
        <v>0.18421052631578899</v>
      </c>
      <c r="AL15" s="16">
        <v>0.148148148148148</v>
      </c>
      <c r="AM15" s="16">
        <v>0.14173228346456701</v>
      </c>
      <c r="AN15" s="16"/>
      <c r="AO15" s="16">
        <v>0.20542635658914701</v>
      </c>
      <c r="AP15" s="16">
        <v>0.19047619047618999</v>
      </c>
      <c r="AQ15" s="16">
        <v>0.16546762589928099</v>
      </c>
      <c r="AR15" s="16">
        <v>0.11267605633802801</v>
      </c>
      <c r="AS15" s="16">
        <v>0.15</v>
      </c>
      <c r="AT15" s="16">
        <v>0.230769230769231</v>
      </c>
      <c r="AU15" s="16"/>
      <c r="AV15" s="16">
        <v>0</v>
      </c>
      <c r="AW15" s="16">
        <v>0</v>
      </c>
      <c r="AX15" s="16">
        <v>0.168831168831169</v>
      </c>
      <c r="AY15" s="16">
        <v>0.1</v>
      </c>
      <c r="AZ15" s="16">
        <v>0.25</v>
      </c>
      <c r="BA15" s="16">
        <v>0.19148936170212799</v>
      </c>
      <c r="BB15" s="16">
        <v>0.13157894736842099</v>
      </c>
      <c r="BC15" s="16">
        <v>0.21052631578947401</v>
      </c>
      <c r="BD15" s="16">
        <v>0.30769230769230799</v>
      </c>
      <c r="BE15" s="16">
        <v>0.19875776397515499</v>
      </c>
      <c r="BF15" s="16">
        <v>0.22891566265060201</v>
      </c>
      <c r="BG15" s="16">
        <v>0</v>
      </c>
      <c r="BH15" s="16">
        <v>0.202898550724638</v>
      </c>
      <c r="BI15" s="16">
        <v>0.266666666666667</v>
      </c>
      <c r="BJ15" s="16">
        <v>0.15384615384615399</v>
      </c>
      <c r="BK15" s="16">
        <v>0.16666666666666699</v>
      </c>
      <c r="BL15" s="16">
        <v>0.15625</v>
      </c>
      <c r="BM15" s="16">
        <v>0.3</v>
      </c>
      <c r="BN15" s="16">
        <v>4.5454545454545497E-2</v>
      </c>
      <c r="BO15" s="16"/>
      <c r="BP15" s="16">
        <v>0.18301886792452801</v>
      </c>
      <c r="BQ15" s="16"/>
      <c r="BR15" s="16">
        <v>0.187931034482759</v>
      </c>
      <c r="BS15" s="16"/>
      <c r="BT15" s="16">
        <v>0.20512820512820501</v>
      </c>
    </row>
    <row r="16" spans="2:72" ht="32" x14ac:dyDescent="0.2">
      <c r="B16" s="17" t="s">
        <v>157</v>
      </c>
      <c r="C16" s="16">
        <v>0.16759776536312801</v>
      </c>
      <c r="D16" s="16">
        <v>0.170542635658915</v>
      </c>
      <c r="E16" s="16">
        <v>9.7222222222222196E-2</v>
      </c>
      <c r="F16" s="16">
        <v>0.17241379310344801</v>
      </c>
      <c r="G16" s="16">
        <v>0.18</v>
      </c>
      <c r="H16" s="16">
        <v>0.17142857142857101</v>
      </c>
      <c r="I16" s="16">
        <v>0.20512820512820501</v>
      </c>
      <c r="J16" s="16">
        <v>0.155555555555556</v>
      </c>
      <c r="K16" s="16">
        <v>0.36363636363636398</v>
      </c>
      <c r="L16" s="16">
        <v>0.13636363636363599</v>
      </c>
      <c r="M16" s="16">
        <v>0.13793103448275901</v>
      </c>
      <c r="N16" s="16">
        <v>0.20833333333333301</v>
      </c>
      <c r="O16" s="16">
        <v>0</v>
      </c>
      <c r="P16" s="16"/>
      <c r="Q16" s="16">
        <v>8.1081081081081099E-2</v>
      </c>
      <c r="R16" s="16">
        <v>0.32142857142857101</v>
      </c>
      <c r="S16" s="16">
        <v>8.5714285714285701E-2</v>
      </c>
      <c r="T16" s="16">
        <v>0.18181818181818199</v>
      </c>
      <c r="U16" s="16">
        <v>0.18181818181818199</v>
      </c>
      <c r="V16" s="16">
        <v>0.15584415584415601</v>
      </c>
      <c r="W16" s="16">
        <v>0.26250000000000001</v>
      </c>
      <c r="X16" s="16">
        <v>0.18666666666666701</v>
      </c>
      <c r="Y16" s="16">
        <v>0.14237288135593201</v>
      </c>
      <c r="Z16" s="16"/>
      <c r="AA16" s="16">
        <v>0.18550724637681201</v>
      </c>
      <c r="AB16" s="16">
        <v>0.151351351351351</v>
      </c>
      <c r="AC16" s="16"/>
      <c r="AD16" s="16">
        <v>0.16666666666666699</v>
      </c>
      <c r="AE16" s="16">
        <v>0.25714285714285701</v>
      </c>
      <c r="AF16" s="16">
        <v>0.23529411764705899</v>
      </c>
      <c r="AG16" s="16">
        <v>0.12280701754386</v>
      </c>
      <c r="AH16" s="16">
        <v>0.17857142857142899</v>
      </c>
      <c r="AI16" s="16">
        <v>0.157142857142857</v>
      </c>
      <c r="AJ16" s="16">
        <v>0.159574468085106</v>
      </c>
      <c r="AK16" s="16">
        <v>0.18421052631578899</v>
      </c>
      <c r="AL16" s="16">
        <v>0.172839506172839</v>
      </c>
      <c r="AM16" s="16">
        <v>0.133858267716535</v>
      </c>
      <c r="AN16" s="16"/>
      <c r="AO16" s="16">
        <v>0.15891472868217099</v>
      </c>
      <c r="AP16" s="16">
        <v>0.17460317460317501</v>
      </c>
      <c r="AQ16" s="16">
        <v>0.15107913669064699</v>
      </c>
      <c r="AR16" s="16">
        <v>0.19718309859154901</v>
      </c>
      <c r="AS16" s="16">
        <v>0.25</v>
      </c>
      <c r="AT16" s="16">
        <v>0</v>
      </c>
      <c r="AU16" s="16"/>
      <c r="AV16" s="16">
        <v>0.16666666666666699</v>
      </c>
      <c r="AW16" s="16">
        <v>0.5</v>
      </c>
      <c r="AX16" s="16">
        <v>0.207792207792208</v>
      </c>
      <c r="AY16" s="16">
        <v>0.2</v>
      </c>
      <c r="AZ16" s="16">
        <v>0</v>
      </c>
      <c r="BA16" s="16">
        <v>0.10638297872340401</v>
      </c>
      <c r="BB16" s="16">
        <v>0.17105263157894701</v>
      </c>
      <c r="BC16" s="16">
        <v>0.21052631578947401</v>
      </c>
      <c r="BD16" s="16">
        <v>0</v>
      </c>
      <c r="BE16" s="16">
        <v>0.23602484472049701</v>
      </c>
      <c r="BF16" s="16">
        <v>0.14457831325301199</v>
      </c>
      <c r="BG16" s="16">
        <v>9.0909090909090898E-2</v>
      </c>
      <c r="BH16" s="16">
        <v>0.14492753623188401</v>
      </c>
      <c r="BI16" s="16">
        <v>0.33333333333333298</v>
      </c>
      <c r="BJ16" s="16">
        <v>7.69230769230769E-2</v>
      </c>
      <c r="BK16" s="16">
        <v>8.3333333333333301E-2</v>
      </c>
      <c r="BL16" s="16">
        <v>9.375E-2</v>
      </c>
      <c r="BM16" s="16">
        <v>0.05</v>
      </c>
      <c r="BN16" s="16">
        <v>0.18181818181818199</v>
      </c>
      <c r="BO16" s="16"/>
      <c r="BP16" s="16">
        <v>0.169811320754717</v>
      </c>
      <c r="BQ16" s="16"/>
      <c r="BR16" s="16">
        <v>0.17586206896551701</v>
      </c>
      <c r="BS16" s="16"/>
      <c r="BT16" s="16">
        <v>0.16783216783216801</v>
      </c>
    </row>
    <row r="17" spans="2:72" ht="16" x14ac:dyDescent="0.2">
      <c r="B17" s="17" t="s">
        <v>153</v>
      </c>
      <c r="C17" s="16">
        <v>0.16201117318435801</v>
      </c>
      <c r="D17" s="16">
        <v>0.193798449612403</v>
      </c>
      <c r="E17" s="16">
        <v>0.20833333333333301</v>
      </c>
      <c r="F17" s="16">
        <v>0.10344827586206901</v>
      </c>
      <c r="G17" s="16">
        <v>0.16</v>
      </c>
      <c r="H17" s="16">
        <v>0.14285714285714299</v>
      </c>
      <c r="I17" s="16">
        <v>6.4102564102564097E-2</v>
      </c>
      <c r="J17" s="16">
        <v>0.155555555555556</v>
      </c>
      <c r="K17" s="16">
        <v>9.0909090909090898E-2</v>
      </c>
      <c r="L17" s="16">
        <v>0.16666666666666699</v>
      </c>
      <c r="M17" s="16">
        <v>6.8965517241379296E-2</v>
      </c>
      <c r="N17" s="16">
        <v>0.20833333333333301</v>
      </c>
      <c r="O17" s="16">
        <v>0.375</v>
      </c>
      <c r="P17" s="16"/>
      <c r="Q17" s="16">
        <v>0.24324324324324301</v>
      </c>
      <c r="R17" s="16">
        <v>0.214285714285714</v>
      </c>
      <c r="S17" s="16">
        <v>0.114285714285714</v>
      </c>
      <c r="T17" s="16">
        <v>0.22727272727272699</v>
      </c>
      <c r="U17" s="16">
        <v>0.18181818181818199</v>
      </c>
      <c r="V17" s="16">
        <v>0.103896103896104</v>
      </c>
      <c r="W17" s="16">
        <v>0.125</v>
      </c>
      <c r="X17" s="16">
        <v>0.12</v>
      </c>
      <c r="Y17" s="16">
        <v>0.17627118644067799</v>
      </c>
      <c r="Z17" s="16"/>
      <c r="AA17" s="16">
        <v>0.15942028985507201</v>
      </c>
      <c r="AB17" s="16">
        <v>0.16486486486486501</v>
      </c>
      <c r="AC17" s="16"/>
      <c r="AD17" s="16">
        <v>0.19230769230769201</v>
      </c>
      <c r="AE17" s="16">
        <v>0.114285714285714</v>
      </c>
      <c r="AF17" s="16">
        <v>0.14705882352941199</v>
      </c>
      <c r="AG17" s="16">
        <v>0.140350877192982</v>
      </c>
      <c r="AH17" s="16">
        <v>0.14285714285714299</v>
      </c>
      <c r="AI17" s="16">
        <v>0.114285714285714</v>
      </c>
      <c r="AJ17" s="16">
        <v>0.180851063829787</v>
      </c>
      <c r="AK17" s="16">
        <v>0.27631578947368401</v>
      </c>
      <c r="AL17" s="16">
        <v>0.148148148148148</v>
      </c>
      <c r="AM17" s="16">
        <v>0.133858267716535</v>
      </c>
      <c r="AN17" s="16"/>
      <c r="AO17" s="16">
        <v>0.15116279069767399</v>
      </c>
      <c r="AP17" s="16">
        <v>0.16402116402116401</v>
      </c>
      <c r="AQ17" s="16">
        <v>0.14388489208633101</v>
      </c>
      <c r="AR17" s="16">
        <v>0.22535211267605601</v>
      </c>
      <c r="AS17" s="16">
        <v>0.17499999999999999</v>
      </c>
      <c r="AT17" s="16">
        <v>0.15384615384615399</v>
      </c>
      <c r="AU17" s="16"/>
      <c r="AV17" s="16">
        <v>0.33333333333333298</v>
      </c>
      <c r="AW17" s="16">
        <v>0</v>
      </c>
      <c r="AX17" s="16">
        <v>7.7922077922077906E-2</v>
      </c>
      <c r="AY17" s="16">
        <v>0.1</v>
      </c>
      <c r="AZ17" s="16">
        <v>0</v>
      </c>
      <c r="BA17" s="16">
        <v>0.25531914893617003</v>
      </c>
      <c r="BB17" s="16">
        <v>0.21052631578947401</v>
      </c>
      <c r="BC17" s="16">
        <v>0.105263157894737</v>
      </c>
      <c r="BD17" s="16">
        <v>0.230769230769231</v>
      </c>
      <c r="BE17" s="16">
        <v>0.161490683229814</v>
      </c>
      <c r="BF17" s="16">
        <v>0.14457831325301199</v>
      </c>
      <c r="BG17" s="16">
        <v>9.0909090909090898E-2</v>
      </c>
      <c r="BH17" s="16">
        <v>0.188405797101449</v>
      </c>
      <c r="BI17" s="16">
        <v>0.266666666666667</v>
      </c>
      <c r="BJ17" s="16">
        <v>0.15384615384615399</v>
      </c>
      <c r="BK17" s="16">
        <v>0.13888888888888901</v>
      </c>
      <c r="BL17" s="16">
        <v>9.375E-2</v>
      </c>
      <c r="BM17" s="16">
        <v>0.1</v>
      </c>
      <c r="BN17" s="16">
        <v>0.27272727272727298</v>
      </c>
      <c r="BO17" s="16"/>
      <c r="BP17" s="16">
        <v>0.169811320754717</v>
      </c>
      <c r="BQ17" s="16"/>
      <c r="BR17" s="16">
        <v>0.16206896551724101</v>
      </c>
      <c r="BS17" s="16"/>
      <c r="BT17" s="16">
        <v>0.17249417249417201</v>
      </c>
    </row>
    <row r="18" spans="2:72" ht="32" x14ac:dyDescent="0.2">
      <c r="B18" s="17" t="s">
        <v>158</v>
      </c>
      <c r="C18" s="16">
        <v>0.15363128491620101</v>
      </c>
      <c r="D18" s="16">
        <v>0.14341085271317799</v>
      </c>
      <c r="E18" s="16">
        <v>0.180555555555556</v>
      </c>
      <c r="F18" s="16">
        <v>0.20689655172413801</v>
      </c>
      <c r="G18" s="16">
        <v>0.22</v>
      </c>
      <c r="H18" s="16">
        <v>0.114285714285714</v>
      </c>
      <c r="I18" s="16">
        <v>0.141025641025641</v>
      </c>
      <c r="J18" s="16">
        <v>0.133333333333333</v>
      </c>
      <c r="K18" s="16">
        <v>0.18181818181818199</v>
      </c>
      <c r="L18" s="16">
        <v>0.13636363636363599</v>
      </c>
      <c r="M18" s="16">
        <v>0.20689655172413801</v>
      </c>
      <c r="N18" s="16">
        <v>8.3333333333333301E-2</v>
      </c>
      <c r="O18" s="16">
        <v>0.125</v>
      </c>
      <c r="P18" s="16"/>
      <c r="Q18" s="16">
        <v>0.108108108108108</v>
      </c>
      <c r="R18" s="16">
        <v>0.14285714285714299</v>
      </c>
      <c r="S18" s="16">
        <v>8.5714285714285701E-2</v>
      </c>
      <c r="T18" s="16">
        <v>2.27272727272727E-2</v>
      </c>
      <c r="U18" s="16">
        <v>0.13636363636363599</v>
      </c>
      <c r="V18" s="16">
        <v>0.11688311688311701</v>
      </c>
      <c r="W18" s="16">
        <v>0.17499999999999999</v>
      </c>
      <c r="X18" s="16">
        <v>0.21333333333333299</v>
      </c>
      <c r="Y18" s="16">
        <v>0.17966101694915301</v>
      </c>
      <c r="Z18" s="16"/>
      <c r="AA18" s="16">
        <v>0.118840579710145</v>
      </c>
      <c r="AB18" s="16">
        <v>0.186486486486486</v>
      </c>
      <c r="AC18" s="16"/>
      <c r="AD18" s="16">
        <v>0.128205128205128</v>
      </c>
      <c r="AE18" s="16">
        <v>0.17142857142857101</v>
      </c>
      <c r="AF18" s="16">
        <v>0.14705882352941199</v>
      </c>
      <c r="AG18" s="16">
        <v>0.140350877192982</v>
      </c>
      <c r="AH18" s="16">
        <v>0.125</v>
      </c>
      <c r="AI18" s="16">
        <v>0.114285714285714</v>
      </c>
      <c r="AJ18" s="16">
        <v>0.20212765957446799</v>
      </c>
      <c r="AK18" s="16">
        <v>0.144736842105263</v>
      </c>
      <c r="AL18" s="16">
        <v>0.18518518518518501</v>
      </c>
      <c r="AM18" s="16">
        <v>0.15748031496063</v>
      </c>
      <c r="AN18" s="16"/>
      <c r="AO18" s="16">
        <v>0.135658914728682</v>
      </c>
      <c r="AP18" s="16">
        <v>0.14285714285714299</v>
      </c>
      <c r="AQ18" s="16">
        <v>0.17985611510791399</v>
      </c>
      <c r="AR18" s="16">
        <v>0.11267605633802801</v>
      </c>
      <c r="AS18" s="16">
        <v>0.3</v>
      </c>
      <c r="AT18" s="16">
        <v>0.15384615384615399</v>
      </c>
      <c r="AU18" s="16"/>
      <c r="AV18" s="16">
        <v>0</v>
      </c>
      <c r="AW18" s="16">
        <v>0.5</v>
      </c>
      <c r="AX18" s="16">
        <v>0.23376623376623401</v>
      </c>
      <c r="AY18" s="16">
        <v>0.1</v>
      </c>
      <c r="AZ18" s="16">
        <v>0</v>
      </c>
      <c r="BA18" s="16">
        <v>0.170212765957447</v>
      </c>
      <c r="BB18" s="16">
        <v>0.144736842105263</v>
      </c>
      <c r="BC18" s="16">
        <v>5.2631578947368397E-2</v>
      </c>
      <c r="BD18" s="16">
        <v>0.230769230769231</v>
      </c>
      <c r="BE18" s="16">
        <v>0.18633540372670801</v>
      </c>
      <c r="BF18" s="16">
        <v>0.20481927710843401</v>
      </c>
      <c r="BG18" s="16">
        <v>0</v>
      </c>
      <c r="BH18" s="16">
        <v>0.101449275362319</v>
      </c>
      <c r="BI18" s="16">
        <v>6.6666666666666693E-2</v>
      </c>
      <c r="BJ18" s="16">
        <v>7.69230769230769E-2</v>
      </c>
      <c r="BK18" s="16">
        <v>8.3333333333333301E-2</v>
      </c>
      <c r="BL18" s="16">
        <v>0.1875</v>
      </c>
      <c r="BM18" s="16">
        <v>0.05</v>
      </c>
      <c r="BN18" s="16">
        <v>4.5454545454545497E-2</v>
      </c>
      <c r="BO18" s="16"/>
      <c r="BP18" s="16">
        <v>0.169811320754717</v>
      </c>
      <c r="BQ18" s="16"/>
      <c r="BR18" s="16">
        <v>0.15689655172413799</v>
      </c>
      <c r="BS18" s="16"/>
      <c r="BT18" s="16">
        <v>0.17715617715617701</v>
      </c>
    </row>
    <row r="19" spans="2:72" ht="32" x14ac:dyDescent="0.2">
      <c r="B19" s="17" t="s">
        <v>155</v>
      </c>
      <c r="C19" s="16">
        <v>0.14944134078212301</v>
      </c>
      <c r="D19" s="16">
        <v>0.170542635658915</v>
      </c>
      <c r="E19" s="16">
        <v>0.15277777777777801</v>
      </c>
      <c r="F19" s="16">
        <v>0.17241379310344801</v>
      </c>
      <c r="G19" s="16">
        <v>0.24</v>
      </c>
      <c r="H19" s="16">
        <v>0.25714285714285701</v>
      </c>
      <c r="I19" s="16">
        <v>0.15384615384615399</v>
      </c>
      <c r="J19" s="16">
        <v>2.2222222222222199E-2</v>
      </c>
      <c r="K19" s="16">
        <v>0.13636363636363599</v>
      </c>
      <c r="L19" s="16">
        <v>9.0909090909090898E-2</v>
      </c>
      <c r="M19" s="16">
        <v>3.4482758620689703E-2</v>
      </c>
      <c r="N19" s="16">
        <v>8.3333333333333301E-2</v>
      </c>
      <c r="O19" s="16">
        <v>0.125</v>
      </c>
      <c r="P19" s="16"/>
      <c r="Q19" s="16">
        <v>8.1081081081081099E-2</v>
      </c>
      <c r="R19" s="16">
        <v>3.5714285714285698E-2</v>
      </c>
      <c r="S19" s="16">
        <v>5.7142857142857099E-2</v>
      </c>
      <c r="T19" s="16">
        <v>6.8181818181818205E-2</v>
      </c>
      <c r="U19" s="16">
        <v>0.13636363636363599</v>
      </c>
      <c r="V19" s="16">
        <v>0.25974025974025999</v>
      </c>
      <c r="W19" s="16">
        <v>8.7499999999999994E-2</v>
      </c>
      <c r="X19" s="16">
        <v>0.24</v>
      </c>
      <c r="Y19" s="16">
        <v>0.15932203389830499</v>
      </c>
      <c r="Z19" s="16"/>
      <c r="AA19" s="16">
        <v>0.121739130434783</v>
      </c>
      <c r="AB19" s="16">
        <v>0.17567567567567599</v>
      </c>
      <c r="AC19" s="16"/>
      <c r="AD19" s="16">
        <v>8.9743589743589702E-2</v>
      </c>
      <c r="AE19" s="16">
        <v>0.14285714285714299</v>
      </c>
      <c r="AF19" s="16">
        <v>0.14705882352941199</v>
      </c>
      <c r="AG19" s="16">
        <v>0.157894736842105</v>
      </c>
      <c r="AH19" s="16">
        <v>8.9285714285714302E-2</v>
      </c>
      <c r="AI19" s="16">
        <v>0.2</v>
      </c>
      <c r="AJ19" s="16">
        <v>0.159574468085106</v>
      </c>
      <c r="AK19" s="16">
        <v>0.118421052631579</v>
      </c>
      <c r="AL19" s="16">
        <v>0.234567901234568</v>
      </c>
      <c r="AM19" s="16">
        <v>0.133858267716535</v>
      </c>
      <c r="AN19" s="16"/>
      <c r="AO19" s="16">
        <v>0.108527131782946</v>
      </c>
      <c r="AP19" s="16">
        <v>0.158730158730159</v>
      </c>
      <c r="AQ19" s="16">
        <v>0.20863309352518</v>
      </c>
      <c r="AR19" s="16">
        <v>0.12676056338028199</v>
      </c>
      <c r="AS19" s="16">
        <v>0.25</v>
      </c>
      <c r="AT19" s="16">
        <v>0</v>
      </c>
      <c r="AU19" s="16"/>
      <c r="AV19" s="16">
        <v>0.16666666666666699</v>
      </c>
      <c r="AW19" s="16">
        <v>0</v>
      </c>
      <c r="AX19" s="16">
        <v>0.11688311688311701</v>
      </c>
      <c r="AY19" s="16">
        <v>0.3</v>
      </c>
      <c r="AZ19" s="16">
        <v>0</v>
      </c>
      <c r="BA19" s="16">
        <v>0.12765957446808501</v>
      </c>
      <c r="BB19" s="16">
        <v>6.5789473684210495E-2</v>
      </c>
      <c r="BC19" s="16">
        <v>0.21052631578947401</v>
      </c>
      <c r="BD19" s="16">
        <v>7.69230769230769E-2</v>
      </c>
      <c r="BE19" s="16">
        <v>0.20496894409937899</v>
      </c>
      <c r="BF19" s="16">
        <v>0.240963855421687</v>
      </c>
      <c r="BG19" s="16">
        <v>9.0909090909090898E-2</v>
      </c>
      <c r="BH19" s="16">
        <v>0.101449275362319</v>
      </c>
      <c r="BI19" s="16">
        <v>0.133333333333333</v>
      </c>
      <c r="BJ19" s="16">
        <v>0.230769230769231</v>
      </c>
      <c r="BK19" s="16">
        <v>5.5555555555555601E-2</v>
      </c>
      <c r="BL19" s="16">
        <v>0.15625</v>
      </c>
      <c r="BM19" s="16">
        <v>0.05</v>
      </c>
      <c r="BN19" s="16">
        <v>0.18181818181818199</v>
      </c>
      <c r="BO19" s="16"/>
      <c r="BP19" s="16">
        <v>0.13773584905660399</v>
      </c>
      <c r="BQ19" s="16"/>
      <c r="BR19" s="16">
        <v>0.15344827586206899</v>
      </c>
      <c r="BS19" s="16"/>
      <c r="BT19" s="16">
        <v>0.13986013986014001</v>
      </c>
    </row>
    <row r="20" spans="2:72" ht="48" x14ac:dyDescent="0.2">
      <c r="B20" s="17" t="s">
        <v>159</v>
      </c>
      <c r="C20" s="16">
        <v>0.13966480446927401</v>
      </c>
      <c r="D20" s="16">
        <v>0.127906976744186</v>
      </c>
      <c r="E20" s="16">
        <v>0.16666666666666699</v>
      </c>
      <c r="F20" s="16">
        <v>0.10344827586206901</v>
      </c>
      <c r="G20" s="16">
        <v>0.14000000000000001</v>
      </c>
      <c r="H20" s="16">
        <v>5.7142857142857099E-2</v>
      </c>
      <c r="I20" s="16">
        <v>0.15384615384615399</v>
      </c>
      <c r="J20" s="16">
        <v>0.11111111111111099</v>
      </c>
      <c r="K20" s="16">
        <v>0.13636363636363599</v>
      </c>
      <c r="L20" s="16">
        <v>0.16666666666666699</v>
      </c>
      <c r="M20" s="16">
        <v>0.24137931034482801</v>
      </c>
      <c r="N20" s="16">
        <v>0.125</v>
      </c>
      <c r="O20" s="16">
        <v>0.25</v>
      </c>
      <c r="P20" s="16"/>
      <c r="Q20" s="16">
        <v>5.4054054054054099E-2</v>
      </c>
      <c r="R20" s="16">
        <v>3.5714285714285698E-2</v>
      </c>
      <c r="S20" s="16">
        <v>8.5714285714285701E-2</v>
      </c>
      <c r="T20" s="16">
        <v>0.11363636363636399</v>
      </c>
      <c r="U20" s="16">
        <v>9.0909090909090898E-2</v>
      </c>
      <c r="V20" s="16">
        <v>0.12987012987013</v>
      </c>
      <c r="W20" s="16">
        <v>0.16250000000000001</v>
      </c>
      <c r="X20" s="16">
        <v>0.24</v>
      </c>
      <c r="Y20" s="16">
        <v>0.149152542372881</v>
      </c>
      <c r="Z20" s="16"/>
      <c r="AA20" s="16">
        <v>0.11014492753623201</v>
      </c>
      <c r="AB20" s="16">
        <v>0.16756756756756799</v>
      </c>
      <c r="AC20" s="16"/>
      <c r="AD20" s="16">
        <v>6.4102564102564097E-2</v>
      </c>
      <c r="AE20" s="16">
        <v>8.5714285714285701E-2</v>
      </c>
      <c r="AF20" s="16">
        <v>0.17647058823529399</v>
      </c>
      <c r="AG20" s="16">
        <v>0.12280701754386</v>
      </c>
      <c r="AH20" s="16">
        <v>0.14285714285714299</v>
      </c>
      <c r="AI20" s="16">
        <v>0.128571428571429</v>
      </c>
      <c r="AJ20" s="16">
        <v>0.117021276595745</v>
      </c>
      <c r="AK20" s="16">
        <v>0.105263157894737</v>
      </c>
      <c r="AL20" s="16">
        <v>0.148148148148148</v>
      </c>
      <c r="AM20" s="16">
        <v>0.23622047244094499</v>
      </c>
      <c r="AN20" s="16"/>
      <c r="AO20" s="16">
        <v>0.13178294573643401</v>
      </c>
      <c r="AP20" s="16">
        <v>0.11640211640211599</v>
      </c>
      <c r="AQ20" s="16">
        <v>0.17985611510791399</v>
      </c>
      <c r="AR20" s="16">
        <v>0.12676056338028199</v>
      </c>
      <c r="AS20" s="16">
        <v>0.2</v>
      </c>
      <c r="AT20" s="16">
        <v>0.15384615384615399</v>
      </c>
      <c r="AU20" s="16"/>
      <c r="AV20" s="16">
        <v>0.16666666666666699</v>
      </c>
      <c r="AW20" s="16">
        <v>0</v>
      </c>
      <c r="AX20" s="16">
        <v>0.19480519480519501</v>
      </c>
      <c r="AY20" s="16">
        <v>0.2</v>
      </c>
      <c r="AZ20" s="16">
        <v>0</v>
      </c>
      <c r="BA20" s="16">
        <v>6.3829787234042507E-2</v>
      </c>
      <c r="BB20" s="16">
        <v>0.157894736842105</v>
      </c>
      <c r="BC20" s="16">
        <v>0.26315789473684198</v>
      </c>
      <c r="BD20" s="16">
        <v>7.69230769230769E-2</v>
      </c>
      <c r="BE20" s="16">
        <v>8.6956521739130405E-2</v>
      </c>
      <c r="BF20" s="16">
        <v>0.19277108433734899</v>
      </c>
      <c r="BG20" s="16">
        <v>0</v>
      </c>
      <c r="BH20" s="16">
        <v>0.188405797101449</v>
      </c>
      <c r="BI20" s="16">
        <v>6.6666666666666693E-2</v>
      </c>
      <c r="BJ20" s="16">
        <v>0.30769230769230799</v>
      </c>
      <c r="BK20" s="16">
        <v>0.11111111111111099</v>
      </c>
      <c r="BL20" s="16">
        <v>0.1875</v>
      </c>
      <c r="BM20" s="16">
        <v>0</v>
      </c>
      <c r="BN20" s="16">
        <v>0.13636363636363599</v>
      </c>
      <c r="BO20" s="16"/>
      <c r="BP20" s="16">
        <v>0.143396226415094</v>
      </c>
      <c r="BQ20" s="16"/>
      <c r="BR20" s="16">
        <v>0.14827586206896601</v>
      </c>
      <c r="BS20" s="16"/>
      <c r="BT20" s="16">
        <v>0.132867132867133</v>
      </c>
    </row>
    <row r="21" spans="2:72" ht="16" x14ac:dyDescent="0.2">
      <c r="B21" s="17" t="s">
        <v>160</v>
      </c>
      <c r="C21" s="16">
        <v>0.113128491620112</v>
      </c>
      <c r="D21" s="16">
        <v>0.124031007751938</v>
      </c>
      <c r="E21" s="16">
        <v>0.15277777777777801</v>
      </c>
      <c r="F21" s="16">
        <v>3.4482758620689703E-2</v>
      </c>
      <c r="G21" s="16">
        <v>0.08</v>
      </c>
      <c r="H21" s="16">
        <v>8.5714285714285701E-2</v>
      </c>
      <c r="I21" s="16">
        <v>0.115384615384615</v>
      </c>
      <c r="J21" s="16">
        <v>0.11111111111111099</v>
      </c>
      <c r="K21" s="16">
        <v>4.5454545454545497E-2</v>
      </c>
      <c r="L21" s="16">
        <v>0.10606060606060599</v>
      </c>
      <c r="M21" s="16">
        <v>0.17241379310344801</v>
      </c>
      <c r="N21" s="16">
        <v>0.125</v>
      </c>
      <c r="O21" s="16">
        <v>0</v>
      </c>
      <c r="P21" s="16"/>
      <c r="Q21" s="16">
        <v>0.135135135135135</v>
      </c>
      <c r="R21" s="16">
        <v>0.17857142857142899</v>
      </c>
      <c r="S21" s="16">
        <v>0.114285714285714</v>
      </c>
      <c r="T21" s="16">
        <v>0.13636363636363599</v>
      </c>
      <c r="U21" s="16">
        <v>6.8181818181818205E-2</v>
      </c>
      <c r="V21" s="16">
        <v>0.103896103896104</v>
      </c>
      <c r="W21" s="16">
        <v>0.1125</v>
      </c>
      <c r="X21" s="16">
        <v>0.08</v>
      </c>
      <c r="Y21" s="16">
        <v>0.115254237288136</v>
      </c>
      <c r="Z21" s="16"/>
      <c r="AA21" s="16">
        <v>0.115942028985507</v>
      </c>
      <c r="AB21" s="16">
        <v>0.108108108108108</v>
      </c>
      <c r="AC21" s="16"/>
      <c r="AD21" s="16">
        <v>0.15384615384615399</v>
      </c>
      <c r="AE21" s="16">
        <v>8.5714285714285701E-2</v>
      </c>
      <c r="AF21" s="16">
        <v>0.17647058823529399</v>
      </c>
      <c r="AG21" s="16">
        <v>7.0175438596491196E-2</v>
      </c>
      <c r="AH21" s="16">
        <v>0.125</v>
      </c>
      <c r="AI21" s="16">
        <v>0.114285714285714</v>
      </c>
      <c r="AJ21" s="16">
        <v>0.10638297872340401</v>
      </c>
      <c r="AK21" s="16">
        <v>0.118421052631579</v>
      </c>
      <c r="AL21" s="16">
        <v>8.6419753086419707E-2</v>
      </c>
      <c r="AM21" s="16">
        <v>0.110236220472441</v>
      </c>
      <c r="AN21" s="16"/>
      <c r="AO21" s="16">
        <v>0.14341085271317799</v>
      </c>
      <c r="AP21" s="16">
        <v>0.10582010582010599</v>
      </c>
      <c r="AQ21" s="16">
        <v>7.1942446043165506E-2</v>
      </c>
      <c r="AR21" s="16">
        <v>9.85915492957746E-2</v>
      </c>
      <c r="AS21" s="16">
        <v>0.125</v>
      </c>
      <c r="AT21" s="16">
        <v>7.69230769230769E-2</v>
      </c>
      <c r="AU21" s="16"/>
      <c r="AV21" s="16">
        <v>0</v>
      </c>
      <c r="AW21" s="16">
        <v>0</v>
      </c>
      <c r="AX21" s="16">
        <v>0.103896103896104</v>
      </c>
      <c r="AY21" s="16">
        <v>0.1</v>
      </c>
      <c r="AZ21" s="16">
        <v>0</v>
      </c>
      <c r="BA21" s="16">
        <v>8.5106382978723402E-2</v>
      </c>
      <c r="BB21" s="16">
        <v>0.13157894736842099</v>
      </c>
      <c r="BC21" s="16">
        <v>0.157894736842105</v>
      </c>
      <c r="BD21" s="16">
        <v>7.69230769230769E-2</v>
      </c>
      <c r="BE21" s="16">
        <v>8.0745341614906804E-2</v>
      </c>
      <c r="BF21" s="16">
        <v>0.156626506024096</v>
      </c>
      <c r="BG21" s="16">
        <v>0</v>
      </c>
      <c r="BH21" s="16">
        <v>0.188405797101449</v>
      </c>
      <c r="BI21" s="16">
        <v>0.133333333333333</v>
      </c>
      <c r="BJ21" s="16">
        <v>0</v>
      </c>
      <c r="BK21" s="16">
        <v>8.3333333333333301E-2</v>
      </c>
      <c r="BL21" s="16">
        <v>0.125</v>
      </c>
      <c r="BM21" s="16">
        <v>0.05</v>
      </c>
      <c r="BN21" s="16">
        <v>0.22727272727272699</v>
      </c>
      <c r="BO21" s="16"/>
      <c r="BP21" s="16">
        <v>0.105660377358491</v>
      </c>
      <c r="BQ21" s="16"/>
      <c r="BR21" s="16">
        <v>0.10517241379310301</v>
      </c>
      <c r="BS21" s="16"/>
      <c r="BT21" s="16">
        <v>0.116550116550117</v>
      </c>
    </row>
    <row r="22" spans="2:72" ht="48" x14ac:dyDescent="0.2">
      <c r="B22" s="17" t="s">
        <v>161</v>
      </c>
      <c r="C22" s="16">
        <v>6.9832402234636902E-3</v>
      </c>
      <c r="D22" s="16">
        <v>0</v>
      </c>
      <c r="E22" s="16">
        <v>0</v>
      </c>
      <c r="F22" s="16">
        <v>0</v>
      </c>
      <c r="G22" s="16">
        <v>0</v>
      </c>
      <c r="H22" s="16">
        <v>2.8571428571428598E-2</v>
      </c>
      <c r="I22" s="16">
        <v>0</v>
      </c>
      <c r="J22" s="16">
        <v>4.4444444444444398E-2</v>
      </c>
      <c r="K22" s="16">
        <v>0</v>
      </c>
      <c r="L22" s="16">
        <v>0</v>
      </c>
      <c r="M22" s="16">
        <v>3.4482758620689703E-2</v>
      </c>
      <c r="N22" s="16">
        <v>4.1666666666666699E-2</v>
      </c>
      <c r="O22" s="16">
        <v>0</v>
      </c>
      <c r="P22" s="16"/>
      <c r="Q22" s="16">
        <v>8.1081081081081099E-2</v>
      </c>
      <c r="R22" s="16">
        <v>3.5714285714285698E-2</v>
      </c>
      <c r="S22" s="16">
        <v>0</v>
      </c>
      <c r="T22" s="16">
        <v>0</v>
      </c>
      <c r="U22" s="16">
        <v>0</v>
      </c>
      <c r="V22" s="16">
        <v>1.2987012987013E-2</v>
      </c>
      <c r="W22" s="16">
        <v>0</v>
      </c>
      <c r="X22" s="16">
        <v>0</v>
      </c>
      <c r="Y22" s="16">
        <v>0</v>
      </c>
      <c r="Z22" s="16"/>
      <c r="AA22" s="16">
        <v>1.4492753623188401E-2</v>
      </c>
      <c r="AB22" s="16">
        <v>0</v>
      </c>
      <c r="AC22" s="16"/>
      <c r="AD22" s="16">
        <v>3.8461538461538498E-2</v>
      </c>
      <c r="AE22" s="16">
        <v>2.8571428571428598E-2</v>
      </c>
      <c r="AF22" s="16">
        <v>0</v>
      </c>
      <c r="AG22" s="16">
        <v>0</v>
      </c>
      <c r="AH22" s="16">
        <v>0</v>
      </c>
      <c r="AI22" s="16">
        <v>0</v>
      </c>
      <c r="AJ22" s="16">
        <v>1.0638297872340399E-2</v>
      </c>
      <c r="AK22" s="16">
        <v>0</v>
      </c>
      <c r="AL22" s="16">
        <v>0</v>
      </c>
      <c r="AM22" s="16">
        <v>0</v>
      </c>
      <c r="AN22" s="16"/>
      <c r="AO22" s="16">
        <v>3.8759689922480598E-3</v>
      </c>
      <c r="AP22" s="16">
        <v>1.0582010582010601E-2</v>
      </c>
      <c r="AQ22" s="16">
        <v>0</v>
      </c>
      <c r="AR22" s="16">
        <v>0</v>
      </c>
      <c r="AS22" s="16">
        <v>0</v>
      </c>
      <c r="AT22" s="16">
        <v>0.15384615384615399</v>
      </c>
      <c r="AU22" s="16"/>
      <c r="AV22" s="16">
        <v>0</v>
      </c>
      <c r="AW22" s="16">
        <v>0</v>
      </c>
      <c r="AX22" s="16">
        <v>1.2987012987013E-2</v>
      </c>
      <c r="AY22" s="16">
        <v>0</v>
      </c>
      <c r="AZ22" s="16">
        <v>0</v>
      </c>
      <c r="BA22" s="16">
        <v>0</v>
      </c>
      <c r="BB22" s="16">
        <v>2.6315789473684199E-2</v>
      </c>
      <c r="BC22" s="16">
        <v>0</v>
      </c>
      <c r="BD22" s="16">
        <v>0</v>
      </c>
      <c r="BE22" s="16">
        <v>0</v>
      </c>
      <c r="BF22" s="16">
        <v>0</v>
      </c>
      <c r="BG22" s="16">
        <v>0</v>
      </c>
      <c r="BH22" s="16">
        <v>0</v>
      </c>
      <c r="BI22" s="16">
        <v>6.6666666666666693E-2</v>
      </c>
      <c r="BJ22" s="16">
        <v>0</v>
      </c>
      <c r="BK22" s="16">
        <v>0</v>
      </c>
      <c r="BL22" s="16">
        <v>3.125E-2</v>
      </c>
      <c r="BM22" s="16">
        <v>0</v>
      </c>
      <c r="BN22" s="16">
        <v>0</v>
      </c>
      <c r="BO22" s="16"/>
      <c r="BP22" s="16">
        <v>7.5471698113207496E-3</v>
      </c>
      <c r="BQ22" s="16"/>
      <c r="BR22" s="16">
        <v>1.7241379310344799E-3</v>
      </c>
      <c r="BS22" s="16"/>
      <c r="BT22" s="16">
        <v>9.3240093240093205E-3</v>
      </c>
    </row>
    <row r="23" spans="2:72" ht="16" x14ac:dyDescent="0.2">
      <c r="B23" s="17" t="s">
        <v>122</v>
      </c>
      <c r="C23" s="18">
        <v>4.1899441340782096E-3</v>
      </c>
      <c r="D23" s="18">
        <v>7.7519379844961196E-3</v>
      </c>
      <c r="E23" s="18">
        <v>0</v>
      </c>
      <c r="F23" s="18">
        <v>0</v>
      </c>
      <c r="G23" s="18">
        <v>0</v>
      </c>
      <c r="H23" s="18">
        <v>0</v>
      </c>
      <c r="I23" s="18">
        <v>0</v>
      </c>
      <c r="J23" s="18">
        <v>0</v>
      </c>
      <c r="K23" s="18">
        <v>0</v>
      </c>
      <c r="L23" s="18">
        <v>0</v>
      </c>
      <c r="M23" s="18">
        <v>0</v>
      </c>
      <c r="N23" s="18">
        <v>4.1666666666666699E-2</v>
      </c>
      <c r="O23" s="18">
        <v>0</v>
      </c>
      <c r="P23" s="18"/>
      <c r="Q23" s="18">
        <v>2.7027027027027001E-2</v>
      </c>
      <c r="R23" s="18">
        <v>0</v>
      </c>
      <c r="S23" s="18">
        <v>2.8571428571428598E-2</v>
      </c>
      <c r="T23" s="18">
        <v>0</v>
      </c>
      <c r="U23" s="18">
        <v>0</v>
      </c>
      <c r="V23" s="18">
        <v>1.2987012987013E-2</v>
      </c>
      <c r="W23" s="18">
        <v>0</v>
      </c>
      <c r="X23" s="18">
        <v>0</v>
      </c>
      <c r="Y23" s="18">
        <v>0</v>
      </c>
      <c r="Z23" s="18"/>
      <c r="AA23" s="18">
        <v>8.6956521739130401E-3</v>
      </c>
      <c r="AB23" s="18">
        <v>0</v>
      </c>
      <c r="AC23" s="18"/>
      <c r="AD23" s="18">
        <v>1.2820512820512799E-2</v>
      </c>
      <c r="AE23" s="18">
        <v>0</v>
      </c>
      <c r="AF23" s="18">
        <v>2.9411764705882401E-2</v>
      </c>
      <c r="AG23" s="18">
        <v>1.7543859649122799E-2</v>
      </c>
      <c r="AH23" s="18">
        <v>0</v>
      </c>
      <c r="AI23" s="18">
        <v>0</v>
      </c>
      <c r="AJ23" s="18">
        <v>0</v>
      </c>
      <c r="AK23" s="18">
        <v>0</v>
      </c>
      <c r="AL23" s="18">
        <v>0</v>
      </c>
      <c r="AM23" s="18">
        <v>0</v>
      </c>
      <c r="AN23" s="18"/>
      <c r="AO23" s="18">
        <v>3.8759689922480598E-3</v>
      </c>
      <c r="AP23" s="18">
        <v>0</v>
      </c>
      <c r="AQ23" s="18">
        <v>7.1942446043165497E-3</v>
      </c>
      <c r="AR23" s="18">
        <v>0</v>
      </c>
      <c r="AS23" s="18">
        <v>0</v>
      </c>
      <c r="AT23" s="18">
        <v>0</v>
      </c>
      <c r="AU23" s="18"/>
      <c r="AV23" s="18">
        <v>0</v>
      </c>
      <c r="AW23" s="18">
        <v>0</v>
      </c>
      <c r="AX23" s="18">
        <v>0</v>
      </c>
      <c r="AY23" s="18">
        <v>0</v>
      </c>
      <c r="AZ23" s="18">
        <v>0</v>
      </c>
      <c r="BA23" s="18">
        <v>0</v>
      </c>
      <c r="BB23" s="18">
        <v>0</v>
      </c>
      <c r="BC23" s="18">
        <v>0</v>
      </c>
      <c r="BD23" s="18">
        <v>0</v>
      </c>
      <c r="BE23" s="18">
        <v>6.2111801242236003E-3</v>
      </c>
      <c r="BF23" s="18">
        <v>0</v>
      </c>
      <c r="BG23" s="18">
        <v>0</v>
      </c>
      <c r="BH23" s="18">
        <v>0</v>
      </c>
      <c r="BI23" s="18">
        <v>0</v>
      </c>
      <c r="BJ23" s="18">
        <v>0</v>
      </c>
      <c r="BK23" s="18">
        <v>2.7777777777777801E-2</v>
      </c>
      <c r="BL23" s="18">
        <v>0</v>
      </c>
      <c r="BM23" s="18">
        <v>0</v>
      </c>
      <c r="BN23" s="18">
        <v>4.5454545454545497E-2</v>
      </c>
      <c r="BO23" s="18"/>
      <c r="BP23" s="18">
        <v>1.88679245283019E-3</v>
      </c>
      <c r="BQ23" s="18"/>
      <c r="BR23" s="18">
        <v>5.1724137931034499E-3</v>
      </c>
      <c r="BS23" s="18"/>
      <c r="BT23" s="18">
        <v>0</v>
      </c>
    </row>
    <row r="24" spans="2:72" x14ac:dyDescent="0.2">
      <c r="B24" s="15" t="s">
        <v>125</v>
      </c>
    </row>
    <row r="25" spans="2:72" x14ac:dyDescent="0.2">
      <c r="B25" t="s">
        <v>93</v>
      </c>
    </row>
    <row r="26" spans="2:72" x14ac:dyDescent="0.2">
      <c r="B26" t="s">
        <v>94</v>
      </c>
    </row>
    <row r="28" spans="2:72" x14ac:dyDescent="0.2">
      <c r="B2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BT17"/>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168</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164</v>
      </c>
      <c r="C8" s="16">
        <v>0.32122905027933002</v>
      </c>
      <c r="D8" s="16">
        <v>0.26356589147286802</v>
      </c>
      <c r="E8" s="16">
        <v>0.33333333333333298</v>
      </c>
      <c r="F8" s="16">
        <v>0.31034482758620702</v>
      </c>
      <c r="G8" s="16">
        <v>0.34</v>
      </c>
      <c r="H8" s="16">
        <v>0.34285714285714303</v>
      </c>
      <c r="I8" s="16">
        <v>0.42307692307692302</v>
      </c>
      <c r="J8" s="16">
        <v>0.266666666666667</v>
      </c>
      <c r="K8" s="16">
        <v>0.27272727272727298</v>
      </c>
      <c r="L8" s="16">
        <v>0.39393939393939398</v>
      </c>
      <c r="M8" s="16">
        <v>0.34482758620689702</v>
      </c>
      <c r="N8" s="16">
        <v>0.41666666666666702</v>
      </c>
      <c r="O8" s="16">
        <v>0.375</v>
      </c>
      <c r="P8" s="16"/>
      <c r="Q8" s="16">
        <v>0.37837837837837801</v>
      </c>
      <c r="R8" s="16">
        <v>0.35714285714285698</v>
      </c>
      <c r="S8" s="16">
        <v>0.4</v>
      </c>
      <c r="T8" s="16">
        <v>0.45454545454545497</v>
      </c>
      <c r="U8" s="16">
        <v>0.45454545454545497</v>
      </c>
      <c r="V8" s="16">
        <v>0.35064935064935099</v>
      </c>
      <c r="W8" s="16">
        <v>0.35</v>
      </c>
      <c r="X8" s="16">
        <v>0.34666666666666701</v>
      </c>
      <c r="Y8" s="16">
        <v>0.23728813559322001</v>
      </c>
      <c r="Z8" s="16"/>
      <c r="AA8" s="16">
        <v>0.385507246376812</v>
      </c>
      <c r="AB8" s="16">
        <v>0.25945945945945897</v>
      </c>
      <c r="AC8" s="16"/>
      <c r="AD8" s="16">
        <v>0.39743589743589702</v>
      </c>
      <c r="AE8" s="16">
        <v>0.25714285714285701</v>
      </c>
      <c r="AF8" s="16">
        <v>0.38235294117647101</v>
      </c>
      <c r="AG8" s="16">
        <v>0.33333333333333298</v>
      </c>
      <c r="AH8" s="16">
        <v>0.46428571428571402</v>
      </c>
      <c r="AI8" s="16">
        <v>0.34285714285714303</v>
      </c>
      <c r="AJ8" s="16">
        <v>0.319148936170213</v>
      </c>
      <c r="AK8" s="16">
        <v>0.26315789473684198</v>
      </c>
      <c r="AL8" s="16">
        <v>0.27160493827160498</v>
      </c>
      <c r="AM8" s="16">
        <v>0.25196850393700798</v>
      </c>
      <c r="AN8" s="16"/>
      <c r="AO8" s="16">
        <v>0.33333333333333298</v>
      </c>
      <c r="AP8" s="16">
        <v>0.28571428571428598</v>
      </c>
      <c r="AQ8" s="16">
        <v>0.35971223021582699</v>
      </c>
      <c r="AR8" s="16">
        <v>0.323943661971831</v>
      </c>
      <c r="AS8" s="16">
        <v>0.2</v>
      </c>
      <c r="AT8" s="16">
        <v>0.53846153846153799</v>
      </c>
      <c r="AU8" s="16"/>
      <c r="AV8" s="16">
        <v>0.33333333333333298</v>
      </c>
      <c r="AW8" s="16">
        <v>0</v>
      </c>
      <c r="AX8" s="16">
        <v>0.23376623376623401</v>
      </c>
      <c r="AY8" s="16">
        <v>0.2</v>
      </c>
      <c r="AZ8" s="16">
        <v>0.25</v>
      </c>
      <c r="BA8" s="16">
        <v>0.48936170212766</v>
      </c>
      <c r="BB8" s="16">
        <v>0.25</v>
      </c>
      <c r="BC8" s="16">
        <v>0.57894736842105299</v>
      </c>
      <c r="BD8" s="16">
        <v>0.38461538461538503</v>
      </c>
      <c r="BE8" s="16">
        <v>0.217391304347826</v>
      </c>
      <c r="BF8" s="16">
        <v>0.265060240963855</v>
      </c>
      <c r="BG8" s="16">
        <v>0.54545454545454497</v>
      </c>
      <c r="BH8" s="16">
        <v>0.434782608695652</v>
      </c>
      <c r="BI8" s="16">
        <v>0.266666666666667</v>
      </c>
      <c r="BJ8" s="16">
        <v>0.38461538461538503</v>
      </c>
      <c r="BK8" s="16">
        <v>0.44444444444444398</v>
      </c>
      <c r="BL8" s="16">
        <v>0.40625</v>
      </c>
      <c r="BM8" s="16">
        <v>0.4</v>
      </c>
      <c r="BN8" s="16">
        <v>0.45454545454545497</v>
      </c>
      <c r="BO8" s="16"/>
      <c r="BP8" s="16">
        <v>0.281132075471698</v>
      </c>
      <c r="BQ8" s="16"/>
      <c r="BR8" s="16">
        <v>0.29655172413793102</v>
      </c>
      <c r="BS8" s="16"/>
      <c r="BT8" s="16">
        <v>0.26573426573426601</v>
      </c>
    </row>
    <row r="9" spans="2:72" ht="16" x14ac:dyDescent="0.2">
      <c r="B9" s="17" t="s">
        <v>165</v>
      </c>
      <c r="C9" s="16">
        <v>0.17318435754189901</v>
      </c>
      <c r="D9" s="16">
        <v>0.186046511627907</v>
      </c>
      <c r="E9" s="16">
        <v>0.16666666666666699</v>
      </c>
      <c r="F9" s="16">
        <v>0.20689655172413801</v>
      </c>
      <c r="G9" s="16">
        <v>0.16</v>
      </c>
      <c r="H9" s="16">
        <v>0.2</v>
      </c>
      <c r="I9" s="16">
        <v>0.128205128205128</v>
      </c>
      <c r="J9" s="16">
        <v>0.31111111111111101</v>
      </c>
      <c r="K9" s="16">
        <v>9.0909090909090898E-2</v>
      </c>
      <c r="L9" s="16">
        <v>0.12121212121212099</v>
      </c>
      <c r="M9" s="16">
        <v>0.17241379310344801</v>
      </c>
      <c r="N9" s="16">
        <v>0.16666666666666699</v>
      </c>
      <c r="O9" s="16">
        <v>0</v>
      </c>
      <c r="P9" s="16"/>
      <c r="Q9" s="16">
        <v>0.27027027027027001</v>
      </c>
      <c r="R9" s="16">
        <v>0.32142857142857101</v>
      </c>
      <c r="S9" s="16">
        <v>0.2</v>
      </c>
      <c r="T9" s="16">
        <v>0.15909090909090901</v>
      </c>
      <c r="U9" s="16">
        <v>9.0909090909090898E-2</v>
      </c>
      <c r="V9" s="16">
        <v>0.19480519480519501</v>
      </c>
      <c r="W9" s="16">
        <v>0.16250000000000001</v>
      </c>
      <c r="X9" s="16">
        <v>0.2</v>
      </c>
      <c r="Y9" s="16">
        <v>0.149152542372881</v>
      </c>
      <c r="Z9" s="16"/>
      <c r="AA9" s="16">
        <v>0.188405797101449</v>
      </c>
      <c r="AB9" s="16">
        <v>0.159459459459459</v>
      </c>
      <c r="AC9" s="16"/>
      <c r="AD9" s="16">
        <v>0.230769230769231</v>
      </c>
      <c r="AE9" s="16">
        <v>0.371428571428571</v>
      </c>
      <c r="AF9" s="16">
        <v>0.17647058823529399</v>
      </c>
      <c r="AG9" s="16">
        <v>0.19298245614035101</v>
      </c>
      <c r="AH9" s="16">
        <v>7.1428571428571397E-2</v>
      </c>
      <c r="AI9" s="16">
        <v>0.17142857142857101</v>
      </c>
      <c r="AJ9" s="16">
        <v>0.19148936170212799</v>
      </c>
      <c r="AK9" s="16">
        <v>7.8947368421052599E-2</v>
      </c>
      <c r="AL9" s="16">
        <v>0.13580246913580199</v>
      </c>
      <c r="AM9" s="16">
        <v>0.181102362204724</v>
      </c>
      <c r="AN9" s="16"/>
      <c r="AO9" s="16">
        <v>0.21317829457364301</v>
      </c>
      <c r="AP9" s="16">
        <v>0.14285714285714299</v>
      </c>
      <c r="AQ9" s="16">
        <v>0.17266187050359699</v>
      </c>
      <c r="AR9" s="16">
        <v>0.154929577464789</v>
      </c>
      <c r="AS9" s="16">
        <v>0.1</v>
      </c>
      <c r="AT9" s="16">
        <v>0.230769230769231</v>
      </c>
      <c r="AU9" s="16"/>
      <c r="AV9" s="16">
        <v>0.66666666666666696</v>
      </c>
      <c r="AW9" s="16">
        <v>0</v>
      </c>
      <c r="AX9" s="16">
        <v>0.22077922077922099</v>
      </c>
      <c r="AY9" s="16">
        <v>0.2</v>
      </c>
      <c r="AZ9" s="16">
        <v>0.25</v>
      </c>
      <c r="BA9" s="16">
        <v>0.19148936170212799</v>
      </c>
      <c r="BB9" s="16">
        <v>0.25</v>
      </c>
      <c r="BC9" s="16">
        <v>5.2631578947368397E-2</v>
      </c>
      <c r="BD9" s="16">
        <v>0.38461538461538503</v>
      </c>
      <c r="BE9" s="16">
        <v>0.14906832298136599</v>
      </c>
      <c r="BF9" s="16">
        <v>0.180722891566265</v>
      </c>
      <c r="BG9" s="16">
        <v>9.0909090909090898E-2</v>
      </c>
      <c r="BH9" s="16">
        <v>8.6956521739130405E-2</v>
      </c>
      <c r="BI9" s="16">
        <v>0.266666666666667</v>
      </c>
      <c r="BJ9" s="16">
        <v>0.46153846153846201</v>
      </c>
      <c r="BK9" s="16">
        <v>0.11111111111111099</v>
      </c>
      <c r="BL9" s="16">
        <v>6.25E-2</v>
      </c>
      <c r="BM9" s="16">
        <v>0.15</v>
      </c>
      <c r="BN9" s="16">
        <v>4.5454545454545497E-2</v>
      </c>
      <c r="BO9" s="16"/>
      <c r="BP9" s="16">
        <v>0.16603773584905701</v>
      </c>
      <c r="BQ9" s="16"/>
      <c r="BR9" s="16">
        <v>0.17586206896551701</v>
      </c>
      <c r="BS9" s="16"/>
      <c r="BT9" s="16">
        <v>0.156177156177156</v>
      </c>
    </row>
    <row r="10" spans="2:72" ht="32" x14ac:dyDescent="0.2">
      <c r="B10" s="17" t="s">
        <v>166</v>
      </c>
      <c r="C10" s="16">
        <v>0.38687150837988799</v>
      </c>
      <c r="D10" s="16">
        <v>0.44573643410852698</v>
      </c>
      <c r="E10" s="16">
        <v>0.27777777777777801</v>
      </c>
      <c r="F10" s="16">
        <v>0.44827586206896602</v>
      </c>
      <c r="G10" s="16">
        <v>0.36</v>
      </c>
      <c r="H10" s="16">
        <v>0.34285714285714303</v>
      </c>
      <c r="I10" s="16">
        <v>0.41025641025641002</v>
      </c>
      <c r="J10" s="16">
        <v>0.266666666666667</v>
      </c>
      <c r="K10" s="16">
        <v>0.45454545454545497</v>
      </c>
      <c r="L10" s="16">
        <v>0.42424242424242398</v>
      </c>
      <c r="M10" s="16">
        <v>0.24137931034482801</v>
      </c>
      <c r="N10" s="16">
        <v>0.25</v>
      </c>
      <c r="O10" s="16">
        <v>0.5</v>
      </c>
      <c r="P10" s="16"/>
      <c r="Q10" s="16">
        <v>0.162162162162162</v>
      </c>
      <c r="R10" s="16">
        <v>0.107142857142857</v>
      </c>
      <c r="S10" s="16">
        <v>0.2</v>
      </c>
      <c r="T10" s="16">
        <v>0.22727272727272699</v>
      </c>
      <c r="U10" s="16">
        <v>0.27272727272727298</v>
      </c>
      <c r="V10" s="16">
        <v>0.337662337662338</v>
      </c>
      <c r="W10" s="16">
        <v>0.4</v>
      </c>
      <c r="X10" s="16">
        <v>0.38666666666666699</v>
      </c>
      <c r="Y10" s="16">
        <v>0.51525423728813602</v>
      </c>
      <c r="Z10" s="16"/>
      <c r="AA10" s="16">
        <v>0.27826086956521701</v>
      </c>
      <c r="AB10" s="16">
        <v>0.48918918918918902</v>
      </c>
      <c r="AC10" s="16"/>
      <c r="AD10" s="16">
        <v>0.19230769230769201</v>
      </c>
      <c r="AE10" s="16">
        <v>0.28571428571428598</v>
      </c>
      <c r="AF10" s="16">
        <v>0.35294117647058798</v>
      </c>
      <c r="AG10" s="16">
        <v>0.35087719298245601</v>
      </c>
      <c r="AH10" s="16">
        <v>0.375</v>
      </c>
      <c r="AI10" s="16">
        <v>0.4</v>
      </c>
      <c r="AJ10" s="16">
        <v>0.35106382978723399</v>
      </c>
      <c r="AK10" s="16">
        <v>0.57894736842105299</v>
      </c>
      <c r="AL10" s="16">
        <v>0.48148148148148101</v>
      </c>
      <c r="AM10" s="16">
        <v>0.43307086614173201</v>
      </c>
      <c r="AN10" s="16"/>
      <c r="AO10" s="16">
        <v>0.35271317829457399</v>
      </c>
      <c r="AP10" s="16">
        <v>0.46031746031746001</v>
      </c>
      <c r="AQ10" s="16">
        <v>0.34532374100719399</v>
      </c>
      <c r="AR10" s="16">
        <v>0.338028169014085</v>
      </c>
      <c r="AS10" s="16">
        <v>0.6</v>
      </c>
      <c r="AT10" s="16">
        <v>7.69230769230769E-2</v>
      </c>
      <c r="AU10" s="16"/>
      <c r="AV10" s="16">
        <v>0</v>
      </c>
      <c r="AW10" s="16">
        <v>0.5</v>
      </c>
      <c r="AX10" s="16">
        <v>0.48051948051948101</v>
      </c>
      <c r="AY10" s="16">
        <v>0.5</v>
      </c>
      <c r="AZ10" s="16">
        <v>0.5</v>
      </c>
      <c r="BA10" s="16">
        <v>0.23404255319148901</v>
      </c>
      <c r="BB10" s="16">
        <v>0.40789473684210498</v>
      </c>
      <c r="BC10" s="16">
        <v>0.36842105263157898</v>
      </c>
      <c r="BD10" s="16">
        <v>0.15384615384615399</v>
      </c>
      <c r="BE10" s="16">
        <v>0.50310559006211197</v>
      </c>
      <c r="BF10" s="16">
        <v>0.44578313253011997</v>
      </c>
      <c r="BG10" s="16">
        <v>0.18181818181818199</v>
      </c>
      <c r="BH10" s="16">
        <v>0.33333333333333298</v>
      </c>
      <c r="BI10" s="16">
        <v>0.46666666666666701</v>
      </c>
      <c r="BJ10" s="16">
        <v>0</v>
      </c>
      <c r="BK10" s="16">
        <v>0.30555555555555602</v>
      </c>
      <c r="BL10" s="16">
        <v>0.375</v>
      </c>
      <c r="BM10" s="16">
        <v>0.1</v>
      </c>
      <c r="BN10" s="16">
        <v>0.27272727272727298</v>
      </c>
      <c r="BO10" s="16"/>
      <c r="BP10" s="16">
        <v>0.43962264150943398</v>
      </c>
      <c r="BQ10" s="16"/>
      <c r="BR10" s="16">
        <v>0.40689655172413802</v>
      </c>
      <c r="BS10" s="16"/>
      <c r="BT10" s="16">
        <v>0.45920745920745898</v>
      </c>
    </row>
    <row r="11" spans="2:72" ht="32" x14ac:dyDescent="0.2">
      <c r="B11" s="17" t="s">
        <v>167</v>
      </c>
      <c r="C11" s="16">
        <v>9.3575418994413406E-2</v>
      </c>
      <c r="D11" s="16">
        <v>7.7519379844961198E-2</v>
      </c>
      <c r="E11" s="16">
        <v>0.20833333333333301</v>
      </c>
      <c r="F11" s="16">
        <v>3.4482758620689703E-2</v>
      </c>
      <c r="G11" s="16">
        <v>0.12</v>
      </c>
      <c r="H11" s="16">
        <v>8.5714285714285701E-2</v>
      </c>
      <c r="I11" s="16">
        <v>2.5641025641025599E-2</v>
      </c>
      <c r="J11" s="16">
        <v>0.11111111111111099</v>
      </c>
      <c r="K11" s="16">
        <v>0.18181818181818199</v>
      </c>
      <c r="L11" s="16">
        <v>3.03030303030303E-2</v>
      </c>
      <c r="M11" s="16">
        <v>0.20689655172413801</v>
      </c>
      <c r="N11" s="16">
        <v>8.3333333333333301E-2</v>
      </c>
      <c r="O11" s="16">
        <v>0.125</v>
      </c>
      <c r="P11" s="16"/>
      <c r="Q11" s="16">
        <v>2.7027027027027001E-2</v>
      </c>
      <c r="R11" s="16">
        <v>0.107142857142857</v>
      </c>
      <c r="S11" s="16">
        <v>0.14285714285714299</v>
      </c>
      <c r="T11" s="16">
        <v>0.13636363636363599</v>
      </c>
      <c r="U11" s="16">
        <v>0.11363636363636399</v>
      </c>
      <c r="V11" s="16">
        <v>9.0909090909090898E-2</v>
      </c>
      <c r="W11" s="16">
        <v>8.7499999999999994E-2</v>
      </c>
      <c r="X11" s="16">
        <v>6.6666666666666693E-2</v>
      </c>
      <c r="Y11" s="16">
        <v>9.4915254237288096E-2</v>
      </c>
      <c r="Z11" s="16"/>
      <c r="AA11" s="16">
        <v>9.8550724637681206E-2</v>
      </c>
      <c r="AB11" s="16">
        <v>8.9189189189189194E-2</v>
      </c>
      <c r="AC11" s="16"/>
      <c r="AD11" s="16">
        <v>7.69230769230769E-2</v>
      </c>
      <c r="AE11" s="16">
        <v>5.7142857142857099E-2</v>
      </c>
      <c r="AF11" s="16">
        <v>5.8823529411764698E-2</v>
      </c>
      <c r="AG11" s="16">
        <v>7.0175438596491196E-2</v>
      </c>
      <c r="AH11" s="16">
        <v>8.9285714285714302E-2</v>
      </c>
      <c r="AI11" s="16">
        <v>7.1428571428571397E-2</v>
      </c>
      <c r="AJ11" s="16">
        <v>0.117021276595745</v>
      </c>
      <c r="AK11" s="16">
        <v>7.8947368421052599E-2</v>
      </c>
      <c r="AL11" s="16">
        <v>9.8765432098765399E-2</v>
      </c>
      <c r="AM11" s="16">
        <v>0.133858267716535</v>
      </c>
      <c r="AN11" s="16"/>
      <c r="AO11" s="16">
        <v>5.4263565891472902E-2</v>
      </c>
      <c r="AP11" s="16">
        <v>0.11111111111111099</v>
      </c>
      <c r="AQ11" s="16">
        <v>8.6330935251798593E-2</v>
      </c>
      <c r="AR11" s="16">
        <v>0.183098591549296</v>
      </c>
      <c r="AS11" s="16">
        <v>0.1</v>
      </c>
      <c r="AT11" s="16">
        <v>0.15384615384615399</v>
      </c>
      <c r="AU11" s="16"/>
      <c r="AV11" s="16">
        <v>0</v>
      </c>
      <c r="AW11" s="16">
        <v>0.5</v>
      </c>
      <c r="AX11" s="16">
        <v>5.1948051948052E-2</v>
      </c>
      <c r="AY11" s="16">
        <v>0.1</v>
      </c>
      <c r="AZ11" s="16">
        <v>0</v>
      </c>
      <c r="BA11" s="16">
        <v>6.3829787234042507E-2</v>
      </c>
      <c r="BB11" s="16">
        <v>6.5789473684210495E-2</v>
      </c>
      <c r="BC11" s="16">
        <v>0</v>
      </c>
      <c r="BD11" s="16">
        <v>0</v>
      </c>
      <c r="BE11" s="16">
        <v>0.118012422360248</v>
      </c>
      <c r="BF11" s="16">
        <v>9.6385542168674704E-2</v>
      </c>
      <c r="BG11" s="16">
        <v>9.0909090909090898E-2</v>
      </c>
      <c r="BH11" s="16">
        <v>0.115942028985507</v>
      </c>
      <c r="BI11" s="16">
        <v>0</v>
      </c>
      <c r="BJ11" s="16">
        <v>0.15384615384615399</v>
      </c>
      <c r="BK11" s="16">
        <v>8.3333333333333301E-2</v>
      </c>
      <c r="BL11" s="16">
        <v>0.15625</v>
      </c>
      <c r="BM11" s="16">
        <v>0.15</v>
      </c>
      <c r="BN11" s="16">
        <v>0.18181818181818199</v>
      </c>
      <c r="BO11" s="16"/>
      <c r="BP11" s="16">
        <v>9.6226415094339601E-2</v>
      </c>
      <c r="BQ11" s="16"/>
      <c r="BR11" s="16">
        <v>9.4827586206896505E-2</v>
      </c>
      <c r="BS11" s="16"/>
      <c r="BT11" s="16">
        <v>0.107226107226107</v>
      </c>
    </row>
    <row r="12" spans="2:72" ht="16" x14ac:dyDescent="0.2">
      <c r="B12" s="17" t="s">
        <v>90</v>
      </c>
      <c r="C12" s="18">
        <v>2.5139664804469299E-2</v>
      </c>
      <c r="D12" s="18">
        <v>2.7131782945736399E-2</v>
      </c>
      <c r="E12" s="18">
        <v>1.38888888888889E-2</v>
      </c>
      <c r="F12" s="18">
        <v>0</v>
      </c>
      <c r="G12" s="18">
        <v>0.02</v>
      </c>
      <c r="H12" s="18">
        <v>2.8571428571428598E-2</v>
      </c>
      <c r="I12" s="18">
        <v>1.2820512820512799E-2</v>
      </c>
      <c r="J12" s="18">
        <v>4.4444444444444398E-2</v>
      </c>
      <c r="K12" s="18">
        <v>0</v>
      </c>
      <c r="L12" s="18">
        <v>3.03030303030303E-2</v>
      </c>
      <c r="M12" s="18">
        <v>3.4482758620689703E-2</v>
      </c>
      <c r="N12" s="18">
        <v>8.3333333333333301E-2</v>
      </c>
      <c r="O12" s="18">
        <v>0</v>
      </c>
      <c r="P12" s="18"/>
      <c r="Q12" s="18">
        <v>0.162162162162162</v>
      </c>
      <c r="R12" s="18">
        <v>0.107142857142857</v>
      </c>
      <c r="S12" s="18">
        <v>5.7142857142857099E-2</v>
      </c>
      <c r="T12" s="18">
        <v>2.27272727272727E-2</v>
      </c>
      <c r="U12" s="18">
        <v>6.8181818181818205E-2</v>
      </c>
      <c r="V12" s="18">
        <v>2.5974025974026E-2</v>
      </c>
      <c r="W12" s="18">
        <v>0</v>
      </c>
      <c r="X12" s="18">
        <v>0</v>
      </c>
      <c r="Y12" s="18">
        <v>3.3898305084745801E-3</v>
      </c>
      <c r="Z12" s="18"/>
      <c r="AA12" s="18">
        <v>4.9275362318840603E-2</v>
      </c>
      <c r="AB12" s="18">
        <v>2.7027027027026998E-3</v>
      </c>
      <c r="AC12" s="18"/>
      <c r="AD12" s="18">
        <v>0.102564102564103</v>
      </c>
      <c r="AE12" s="18">
        <v>2.8571428571428598E-2</v>
      </c>
      <c r="AF12" s="18">
        <v>2.9411764705882401E-2</v>
      </c>
      <c r="AG12" s="18">
        <v>5.2631578947368397E-2</v>
      </c>
      <c r="AH12" s="18">
        <v>0</v>
      </c>
      <c r="AI12" s="18">
        <v>1.4285714285714299E-2</v>
      </c>
      <c r="AJ12" s="18">
        <v>2.1276595744680899E-2</v>
      </c>
      <c r="AK12" s="18">
        <v>0</v>
      </c>
      <c r="AL12" s="18">
        <v>1.2345679012345699E-2</v>
      </c>
      <c r="AM12" s="18">
        <v>0</v>
      </c>
      <c r="AN12" s="18"/>
      <c r="AO12" s="18">
        <v>4.6511627906976702E-2</v>
      </c>
      <c r="AP12" s="18">
        <v>0</v>
      </c>
      <c r="AQ12" s="18">
        <v>3.5971223021582698E-2</v>
      </c>
      <c r="AR12" s="18">
        <v>0</v>
      </c>
      <c r="AS12" s="18">
        <v>0</v>
      </c>
      <c r="AT12" s="18">
        <v>0</v>
      </c>
      <c r="AU12" s="18"/>
      <c r="AV12" s="18">
        <v>0</v>
      </c>
      <c r="AW12" s="18">
        <v>0</v>
      </c>
      <c r="AX12" s="18">
        <v>1.2987012987013E-2</v>
      </c>
      <c r="AY12" s="18">
        <v>0</v>
      </c>
      <c r="AZ12" s="18">
        <v>0</v>
      </c>
      <c r="BA12" s="18">
        <v>2.1276595744680899E-2</v>
      </c>
      <c r="BB12" s="18">
        <v>2.6315789473684199E-2</v>
      </c>
      <c r="BC12" s="18">
        <v>0</v>
      </c>
      <c r="BD12" s="18">
        <v>7.69230769230769E-2</v>
      </c>
      <c r="BE12" s="18">
        <v>1.2422360248447201E-2</v>
      </c>
      <c r="BF12" s="18">
        <v>1.20481927710843E-2</v>
      </c>
      <c r="BG12" s="18">
        <v>9.0909090909090898E-2</v>
      </c>
      <c r="BH12" s="18">
        <v>2.8985507246376802E-2</v>
      </c>
      <c r="BI12" s="18">
        <v>0</v>
      </c>
      <c r="BJ12" s="18">
        <v>0</v>
      </c>
      <c r="BK12" s="18">
        <v>5.5555555555555601E-2</v>
      </c>
      <c r="BL12" s="18">
        <v>0</v>
      </c>
      <c r="BM12" s="18">
        <v>0.2</v>
      </c>
      <c r="BN12" s="18">
        <v>4.5454545454545497E-2</v>
      </c>
      <c r="BO12" s="18"/>
      <c r="BP12" s="18">
        <v>1.6981132075471701E-2</v>
      </c>
      <c r="BQ12" s="18"/>
      <c r="BR12" s="18">
        <v>2.5862068965517199E-2</v>
      </c>
      <c r="BS12" s="18"/>
      <c r="BT12" s="18">
        <v>1.1655011655011699E-2</v>
      </c>
    </row>
    <row r="13" spans="2:72" x14ac:dyDescent="0.2">
      <c r="B13" s="15" t="s">
        <v>125</v>
      </c>
    </row>
    <row r="14" spans="2:72" x14ac:dyDescent="0.2">
      <c r="B14" t="s">
        <v>93</v>
      </c>
    </row>
    <row r="15" spans="2:72" x14ac:dyDescent="0.2">
      <c r="B15" t="s">
        <v>94</v>
      </c>
    </row>
    <row r="17" spans="2:2" x14ac:dyDescent="0.2">
      <c r="B17"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BT20"/>
  <sheetViews>
    <sheetView showGridLines="0" workbookViewId="0">
      <pane xSplit="2" topLeftCell="C1" activePane="topRight" state="frozen"/>
      <selection pane="topRight" activeCell="C19" sqref="C19"/>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175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133</v>
      </c>
      <c r="C8" s="16">
        <v>4.1899441340782096E-3</v>
      </c>
      <c r="D8" s="16">
        <v>3.8759689922480598E-3</v>
      </c>
      <c r="E8" s="16">
        <v>0</v>
      </c>
      <c r="F8" s="16">
        <v>0</v>
      </c>
      <c r="G8" s="16">
        <v>0</v>
      </c>
      <c r="H8" s="16">
        <v>2.8571428571428598E-2</v>
      </c>
      <c r="I8" s="16">
        <v>1.2820512820512799E-2</v>
      </c>
      <c r="J8" s="16">
        <v>0</v>
      </c>
      <c r="K8" s="16">
        <v>0</v>
      </c>
      <c r="L8" s="16">
        <v>0</v>
      </c>
      <c r="M8" s="16">
        <v>0</v>
      </c>
      <c r="N8" s="16">
        <v>0</v>
      </c>
      <c r="O8" s="16">
        <v>0</v>
      </c>
      <c r="P8" s="16"/>
      <c r="Q8" s="16">
        <v>2.7027027027027001E-2</v>
      </c>
      <c r="R8" s="16">
        <v>0</v>
      </c>
      <c r="S8" s="16">
        <v>0</v>
      </c>
      <c r="T8" s="16">
        <v>0</v>
      </c>
      <c r="U8" s="16">
        <v>0</v>
      </c>
      <c r="V8" s="16">
        <v>0</v>
      </c>
      <c r="W8" s="16">
        <v>2.5000000000000001E-2</v>
      </c>
      <c r="X8" s="16">
        <v>0</v>
      </c>
      <c r="Y8" s="16">
        <v>0</v>
      </c>
      <c r="Z8" s="16"/>
      <c r="AA8" s="16">
        <v>8.6956521739130401E-3</v>
      </c>
      <c r="AB8" s="16">
        <v>0</v>
      </c>
      <c r="AC8" s="16"/>
      <c r="AD8" s="16">
        <v>1.2820512820512799E-2</v>
      </c>
      <c r="AE8" s="16">
        <v>2.8571428571428598E-2</v>
      </c>
      <c r="AF8" s="16">
        <v>0</v>
      </c>
      <c r="AG8" s="16">
        <v>0</v>
      </c>
      <c r="AH8" s="16">
        <v>0</v>
      </c>
      <c r="AI8" s="16">
        <v>1.4285714285714299E-2</v>
      </c>
      <c r="AJ8" s="16">
        <v>0</v>
      </c>
      <c r="AK8" s="16">
        <v>0</v>
      </c>
      <c r="AL8" s="16">
        <v>0</v>
      </c>
      <c r="AM8" s="16">
        <v>0</v>
      </c>
      <c r="AN8" s="16"/>
      <c r="AO8" s="16">
        <v>7.7519379844961196E-3</v>
      </c>
      <c r="AP8" s="16">
        <v>5.2910052910052898E-3</v>
      </c>
      <c r="AQ8" s="16">
        <v>0</v>
      </c>
      <c r="AR8" s="16">
        <v>0</v>
      </c>
      <c r="AS8" s="16">
        <v>0</v>
      </c>
      <c r="AT8" s="16">
        <v>0</v>
      </c>
      <c r="AU8" s="16"/>
      <c r="AV8" s="16">
        <v>0</v>
      </c>
      <c r="AW8" s="16">
        <v>0</v>
      </c>
      <c r="AX8" s="16">
        <v>1.2987012987013E-2</v>
      </c>
      <c r="AY8" s="16">
        <v>0</v>
      </c>
      <c r="AZ8" s="16">
        <v>0</v>
      </c>
      <c r="BA8" s="16">
        <v>0</v>
      </c>
      <c r="BB8" s="16">
        <v>1.3157894736842099E-2</v>
      </c>
      <c r="BC8" s="16">
        <v>0</v>
      </c>
      <c r="BD8" s="16">
        <v>0</v>
      </c>
      <c r="BE8" s="16">
        <v>0</v>
      </c>
      <c r="BF8" s="16">
        <v>0</v>
      </c>
      <c r="BG8" s="16">
        <v>0</v>
      </c>
      <c r="BH8" s="16">
        <v>0</v>
      </c>
      <c r="BI8" s="16">
        <v>6.6666666666666693E-2</v>
      </c>
      <c r="BJ8" s="16">
        <v>0</v>
      </c>
      <c r="BK8" s="16">
        <v>0</v>
      </c>
      <c r="BL8" s="16">
        <v>0</v>
      </c>
      <c r="BM8" s="16">
        <v>0</v>
      </c>
      <c r="BN8" s="16">
        <v>0</v>
      </c>
      <c r="BO8" s="16"/>
      <c r="BP8" s="16">
        <v>3.77358490566038E-3</v>
      </c>
      <c r="BQ8" s="16"/>
      <c r="BR8" s="16">
        <v>1.7241379310344799E-3</v>
      </c>
      <c r="BS8" s="16"/>
      <c r="BT8" s="16">
        <v>6.9930069930069904E-3</v>
      </c>
    </row>
    <row r="9" spans="2:72" ht="16" x14ac:dyDescent="0.2">
      <c r="B9" s="17" t="s">
        <v>169</v>
      </c>
      <c r="C9" s="16">
        <v>0.258379888268156</v>
      </c>
      <c r="D9" s="16">
        <v>0.193798449612403</v>
      </c>
      <c r="E9" s="16">
        <v>0.38888888888888901</v>
      </c>
      <c r="F9" s="16">
        <v>0.24137931034482801</v>
      </c>
      <c r="G9" s="16">
        <v>0.34</v>
      </c>
      <c r="H9" s="16">
        <v>0.22857142857142901</v>
      </c>
      <c r="I9" s="16">
        <v>0.20512820512820501</v>
      </c>
      <c r="J9" s="16">
        <v>0.35555555555555601</v>
      </c>
      <c r="K9" s="16">
        <v>4.5454545454545497E-2</v>
      </c>
      <c r="L9" s="16">
        <v>0.39393939393939398</v>
      </c>
      <c r="M9" s="16">
        <v>0.20689655172413801</v>
      </c>
      <c r="N9" s="16">
        <v>0.29166666666666702</v>
      </c>
      <c r="O9" s="16">
        <v>0.375</v>
      </c>
      <c r="P9" s="16"/>
      <c r="Q9" s="16">
        <v>0.54054054054054101</v>
      </c>
      <c r="R9" s="16">
        <v>0.53571428571428603</v>
      </c>
      <c r="S9" s="16">
        <v>0.45714285714285702</v>
      </c>
      <c r="T9" s="16">
        <v>0.27272727272727298</v>
      </c>
      <c r="U9" s="16">
        <v>0.36363636363636398</v>
      </c>
      <c r="V9" s="16">
        <v>0.29870129870129902</v>
      </c>
      <c r="W9" s="16">
        <v>0.23749999999999999</v>
      </c>
      <c r="X9" s="16">
        <v>0.25333333333333302</v>
      </c>
      <c r="Y9" s="16">
        <v>0.149152542372881</v>
      </c>
      <c r="Z9" s="16"/>
      <c r="AA9" s="16">
        <v>0.35072463768115902</v>
      </c>
      <c r="AB9" s="16">
        <v>0.17027027027027</v>
      </c>
      <c r="AC9" s="16"/>
      <c r="AD9" s="16">
        <v>0.42307692307692302</v>
      </c>
      <c r="AE9" s="16">
        <v>0.34285714285714303</v>
      </c>
      <c r="AF9" s="16">
        <v>0.41176470588235298</v>
      </c>
      <c r="AG9" s="16">
        <v>0.26315789473684198</v>
      </c>
      <c r="AH9" s="16">
        <v>0.30357142857142899</v>
      </c>
      <c r="AI9" s="16">
        <v>0.3</v>
      </c>
      <c r="AJ9" s="16">
        <v>0.170212765957447</v>
      </c>
      <c r="AK9" s="16">
        <v>0.13157894736842099</v>
      </c>
      <c r="AL9" s="16">
        <v>0.24691358024691401</v>
      </c>
      <c r="AM9" s="16">
        <v>0.20472440944881901</v>
      </c>
      <c r="AN9" s="16"/>
      <c r="AO9" s="16">
        <v>0.34883720930232598</v>
      </c>
      <c r="AP9" s="16">
        <v>0.227513227513228</v>
      </c>
      <c r="AQ9" s="16">
        <v>0.20863309352518</v>
      </c>
      <c r="AR9" s="16">
        <v>0.140845070422535</v>
      </c>
      <c r="AS9" s="16">
        <v>0.15</v>
      </c>
      <c r="AT9" s="16">
        <v>0.46153846153846201</v>
      </c>
      <c r="AU9" s="16"/>
      <c r="AV9" s="16">
        <v>0</v>
      </c>
      <c r="AW9" s="16">
        <v>0</v>
      </c>
      <c r="AX9" s="16">
        <v>0.168831168831169</v>
      </c>
      <c r="AY9" s="16">
        <v>0.2</v>
      </c>
      <c r="AZ9" s="16">
        <v>0.75</v>
      </c>
      <c r="BA9" s="16">
        <v>0.29787234042553201</v>
      </c>
      <c r="BB9" s="16">
        <v>0.31578947368421101</v>
      </c>
      <c r="BC9" s="16">
        <v>0.26315789473684198</v>
      </c>
      <c r="BD9" s="16">
        <v>0.61538461538461497</v>
      </c>
      <c r="BE9" s="16">
        <v>0.19254658385093201</v>
      </c>
      <c r="BF9" s="16">
        <v>0.16867469879518099</v>
      </c>
      <c r="BG9" s="16">
        <v>0.45454545454545497</v>
      </c>
      <c r="BH9" s="16">
        <v>0.28985507246376802</v>
      </c>
      <c r="BI9" s="16">
        <v>6.6666666666666693E-2</v>
      </c>
      <c r="BJ9" s="16">
        <v>0.46153846153846201</v>
      </c>
      <c r="BK9" s="16">
        <v>0.36111111111111099</v>
      </c>
      <c r="BL9" s="16">
        <v>0.4375</v>
      </c>
      <c r="BM9" s="16">
        <v>0.4</v>
      </c>
      <c r="BN9" s="16">
        <v>0.18181818181818199</v>
      </c>
      <c r="BO9" s="16"/>
      <c r="BP9" s="16">
        <v>0.20188679245283001</v>
      </c>
      <c r="BQ9" s="16"/>
      <c r="BR9" s="16">
        <v>0.243103448275862</v>
      </c>
      <c r="BS9" s="16"/>
      <c r="BT9" s="16">
        <v>0.191142191142191</v>
      </c>
    </row>
    <row r="10" spans="2:72" ht="16" x14ac:dyDescent="0.2">
      <c r="B10" s="17" t="s">
        <v>170</v>
      </c>
      <c r="C10" s="16">
        <v>0.37569832402234599</v>
      </c>
      <c r="D10" s="16">
        <v>0.35658914728682201</v>
      </c>
      <c r="E10" s="16">
        <v>0.31944444444444398</v>
      </c>
      <c r="F10" s="16">
        <v>0.37931034482758602</v>
      </c>
      <c r="G10" s="16">
        <v>0.4</v>
      </c>
      <c r="H10" s="16">
        <v>0.34285714285714303</v>
      </c>
      <c r="I10" s="16">
        <v>0.487179487179487</v>
      </c>
      <c r="J10" s="16">
        <v>0.31111111111111101</v>
      </c>
      <c r="K10" s="16">
        <v>0.31818181818181801</v>
      </c>
      <c r="L10" s="16">
        <v>0.42424242424242398</v>
      </c>
      <c r="M10" s="16">
        <v>0.37931034482758602</v>
      </c>
      <c r="N10" s="16">
        <v>0.5</v>
      </c>
      <c r="O10" s="16">
        <v>0.125</v>
      </c>
      <c r="P10" s="16"/>
      <c r="Q10" s="16">
        <v>0.27027027027027001</v>
      </c>
      <c r="R10" s="16">
        <v>0.35714285714285698</v>
      </c>
      <c r="S10" s="16">
        <v>0.4</v>
      </c>
      <c r="T10" s="16">
        <v>0.61363636363636398</v>
      </c>
      <c r="U10" s="16">
        <v>0.31818181818181801</v>
      </c>
      <c r="V10" s="16">
        <v>0.40259740259740301</v>
      </c>
      <c r="W10" s="16">
        <v>0.3125</v>
      </c>
      <c r="X10" s="16">
        <v>0.30666666666666698</v>
      </c>
      <c r="Y10" s="16">
        <v>0.38983050847457601</v>
      </c>
      <c r="Z10" s="16"/>
      <c r="AA10" s="16">
        <v>0.37971014492753602</v>
      </c>
      <c r="AB10" s="16">
        <v>0.37297297297297299</v>
      </c>
      <c r="AC10" s="16"/>
      <c r="AD10" s="16">
        <v>0.39743589743589702</v>
      </c>
      <c r="AE10" s="16">
        <v>0.371428571428571</v>
      </c>
      <c r="AF10" s="16">
        <v>0.29411764705882398</v>
      </c>
      <c r="AG10" s="16">
        <v>0.40350877192982498</v>
      </c>
      <c r="AH10" s="16">
        <v>0.375</v>
      </c>
      <c r="AI10" s="16">
        <v>0.3</v>
      </c>
      <c r="AJ10" s="16">
        <v>0.41489361702127697</v>
      </c>
      <c r="AK10" s="16">
        <v>0.46052631578947401</v>
      </c>
      <c r="AL10" s="16">
        <v>0.37037037037037002</v>
      </c>
      <c r="AM10" s="16">
        <v>0.34645669291338599</v>
      </c>
      <c r="AN10" s="16"/>
      <c r="AO10" s="16">
        <v>0.37984496124030998</v>
      </c>
      <c r="AP10" s="16">
        <v>0.41269841269841301</v>
      </c>
      <c r="AQ10" s="16">
        <v>0.35251798561151099</v>
      </c>
      <c r="AR10" s="16">
        <v>0.39436619718309901</v>
      </c>
      <c r="AS10" s="16">
        <v>0.32500000000000001</v>
      </c>
      <c r="AT10" s="16">
        <v>7.69230769230769E-2</v>
      </c>
      <c r="AU10" s="16"/>
      <c r="AV10" s="16">
        <v>0.5</v>
      </c>
      <c r="AW10" s="16">
        <v>0.5</v>
      </c>
      <c r="AX10" s="16">
        <v>0.36363636363636398</v>
      </c>
      <c r="AY10" s="16">
        <v>0.3</v>
      </c>
      <c r="AZ10" s="16">
        <v>0</v>
      </c>
      <c r="BA10" s="16">
        <v>0.48936170212766</v>
      </c>
      <c r="BB10" s="16">
        <v>0.52631578947368396</v>
      </c>
      <c r="BC10" s="16">
        <v>0.52631578947368396</v>
      </c>
      <c r="BD10" s="16">
        <v>0.15384615384615399</v>
      </c>
      <c r="BE10" s="16">
        <v>0.28571428571428598</v>
      </c>
      <c r="BF10" s="16">
        <v>0.38554216867469898</v>
      </c>
      <c r="BG10" s="16">
        <v>0.18181818181818199</v>
      </c>
      <c r="BH10" s="16">
        <v>0.42028985507246402</v>
      </c>
      <c r="BI10" s="16">
        <v>0.2</v>
      </c>
      <c r="BJ10" s="16">
        <v>0.230769230769231</v>
      </c>
      <c r="BK10" s="16">
        <v>0.33333333333333298</v>
      </c>
      <c r="BL10" s="16">
        <v>0.4375</v>
      </c>
      <c r="BM10" s="16">
        <v>0.45</v>
      </c>
      <c r="BN10" s="16">
        <v>0.40909090909090901</v>
      </c>
      <c r="BO10" s="16"/>
      <c r="BP10" s="16">
        <v>0.39056603773584903</v>
      </c>
      <c r="BQ10" s="16"/>
      <c r="BR10" s="16">
        <v>0.37758620689655198</v>
      </c>
      <c r="BS10" s="16"/>
      <c r="BT10" s="16">
        <v>0.37296037296037299</v>
      </c>
    </row>
    <row r="11" spans="2:72" ht="16" x14ac:dyDescent="0.2">
      <c r="B11" s="17" t="s">
        <v>171</v>
      </c>
      <c r="C11" s="16">
        <v>0.215083798882682</v>
      </c>
      <c r="D11" s="16">
        <v>0.24806201550387599</v>
      </c>
      <c r="E11" s="16">
        <v>0.22222222222222199</v>
      </c>
      <c r="F11" s="16">
        <v>0.20689655172413801</v>
      </c>
      <c r="G11" s="16">
        <v>0.16</v>
      </c>
      <c r="H11" s="16">
        <v>0.28571428571428598</v>
      </c>
      <c r="I11" s="16">
        <v>0.17948717948717899</v>
      </c>
      <c r="J11" s="16">
        <v>0.11111111111111099</v>
      </c>
      <c r="K11" s="16">
        <v>0.45454545454545497</v>
      </c>
      <c r="L11" s="16">
        <v>0.10606060606060599</v>
      </c>
      <c r="M11" s="16">
        <v>0.27586206896551702</v>
      </c>
      <c r="N11" s="16">
        <v>8.3333333333333301E-2</v>
      </c>
      <c r="O11" s="16">
        <v>0.5</v>
      </c>
      <c r="P11" s="16"/>
      <c r="Q11" s="16">
        <v>2.7027027027027001E-2</v>
      </c>
      <c r="R11" s="16">
        <v>7.1428571428571397E-2</v>
      </c>
      <c r="S11" s="16">
        <v>2.8571428571428598E-2</v>
      </c>
      <c r="T11" s="16">
        <v>6.8181818181818205E-2</v>
      </c>
      <c r="U11" s="16">
        <v>0.15909090909090901</v>
      </c>
      <c r="V11" s="16">
        <v>0.207792207792208</v>
      </c>
      <c r="W11" s="16">
        <v>0.3</v>
      </c>
      <c r="X11" s="16">
        <v>0.28000000000000003</v>
      </c>
      <c r="Y11" s="16">
        <v>0.26779661016949202</v>
      </c>
      <c r="Z11" s="16"/>
      <c r="AA11" s="16">
        <v>0.15652173913043499</v>
      </c>
      <c r="AB11" s="16">
        <v>0.27027027027027001</v>
      </c>
      <c r="AC11" s="16"/>
      <c r="AD11" s="16">
        <v>7.69230769230769E-2</v>
      </c>
      <c r="AE11" s="16">
        <v>0.14285714285714299</v>
      </c>
      <c r="AF11" s="16">
        <v>0.20588235294117599</v>
      </c>
      <c r="AG11" s="16">
        <v>0.140350877192982</v>
      </c>
      <c r="AH11" s="16">
        <v>0.19642857142857101</v>
      </c>
      <c r="AI11" s="16">
        <v>0.24285714285714299</v>
      </c>
      <c r="AJ11" s="16">
        <v>0.170212765957447</v>
      </c>
      <c r="AK11" s="16">
        <v>0.30263157894736797</v>
      </c>
      <c r="AL11" s="16">
        <v>0.28395061728395099</v>
      </c>
      <c r="AM11" s="16">
        <v>0.28346456692913402</v>
      </c>
      <c r="AN11" s="16"/>
      <c r="AO11" s="16">
        <v>0.14341085271317799</v>
      </c>
      <c r="AP11" s="16">
        <v>0.25396825396825401</v>
      </c>
      <c r="AQ11" s="16">
        <v>0.25179856115107901</v>
      </c>
      <c r="AR11" s="16">
        <v>0.29577464788732399</v>
      </c>
      <c r="AS11" s="16">
        <v>0.25</v>
      </c>
      <c r="AT11" s="16">
        <v>7.69230769230769E-2</v>
      </c>
      <c r="AU11" s="16"/>
      <c r="AV11" s="16">
        <v>0</v>
      </c>
      <c r="AW11" s="16">
        <v>0.5</v>
      </c>
      <c r="AX11" s="16">
        <v>0.23376623376623401</v>
      </c>
      <c r="AY11" s="16">
        <v>0.2</v>
      </c>
      <c r="AZ11" s="16">
        <v>0.25</v>
      </c>
      <c r="BA11" s="16">
        <v>0.14893617021276601</v>
      </c>
      <c r="BB11" s="16">
        <v>0.105263157894737</v>
      </c>
      <c r="BC11" s="16">
        <v>0.157894736842105</v>
      </c>
      <c r="BD11" s="16">
        <v>7.69230769230769E-2</v>
      </c>
      <c r="BE11" s="16">
        <v>0.30434782608695699</v>
      </c>
      <c r="BF11" s="16">
        <v>0.265060240963855</v>
      </c>
      <c r="BG11" s="16">
        <v>0.27272727272727298</v>
      </c>
      <c r="BH11" s="16">
        <v>0.173913043478261</v>
      </c>
      <c r="BI11" s="16">
        <v>0.46666666666666701</v>
      </c>
      <c r="BJ11" s="16">
        <v>0.30769230769230799</v>
      </c>
      <c r="BK11" s="16">
        <v>0.16666666666666699</v>
      </c>
      <c r="BL11" s="16">
        <v>0.125</v>
      </c>
      <c r="BM11" s="16">
        <v>0</v>
      </c>
      <c r="BN11" s="16">
        <v>0.27272727272727298</v>
      </c>
      <c r="BO11" s="16"/>
      <c r="BP11" s="16">
        <v>0.24339622641509401</v>
      </c>
      <c r="BQ11" s="16"/>
      <c r="BR11" s="16">
        <v>0.23103448275862101</v>
      </c>
      <c r="BS11" s="16"/>
      <c r="BT11" s="16">
        <v>0.25407925407925402</v>
      </c>
    </row>
    <row r="12" spans="2:72" ht="16" x14ac:dyDescent="0.2">
      <c r="B12" s="17" t="s">
        <v>172</v>
      </c>
      <c r="C12" s="16">
        <v>6.1452513966480403E-2</v>
      </c>
      <c r="D12" s="16">
        <v>6.2015503875968998E-2</v>
      </c>
      <c r="E12" s="16">
        <v>4.1666666666666699E-2</v>
      </c>
      <c r="F12" s="16">
        <v>0.10344827586206901</v>
      </c>
      <c r="G12" s="16">
        <v>0.06</v>
      </c>
      <c r="H12" s="16">
        <v>5.7142857142857099E-2</v>
      </c>
      <c r="I12" s="16">
        <v>5.1282051282051301E-2</v>
      </c>
      <c r="J12" s="16">
        <v>0.155555555555556</v>
      </c>
      <c r="K12" s="16">
        <v>0.13636363636363599</v>
      </c>
      <c r="L12" s="16">
        <v>1.5151515151515201E-2</v>
      </c>
      <c r="M12" s="16">
        <v>3.4482758620689703E-2</v>
      </c>
      <c r="N12" s="16">
        <v>4.1666666666666699E-2</v>
      </c>
      <c r="O12" s="16">
        <v>0</v>
      </c>
      <c r="P12" s="16"/>
      <c r="Q12" s="16">
        <v>8.1081081081081099E-2</v>
      </c>
      <c r="R12" s="16">
        <v>0</v>
      </c>
      <c r="S12" s="16">
        <v>2.8571428571428598E-2</v>
      </c>
      <c r="T12" s="16">
        <v>2.27272727272727E-2</v>
      </c>
      <c r="U12" s="16">
        <v>6.8181818181818205E-2</v>
      </c>
      <c r="V12" s="16">
        <v>2.5974025974026E-2</v>
      </c>
      <c r="W12" s="16">
        <v>0.05</v>
      </c>
      <c r="X12" s="16">
        <v>0.10666666666666701</v>
      </c>
      <c r="Y12" s="16">
        <v>7.4576271186440696E-2</v>
      </c>
      <c r="Z12" s="16"/>
      <c r="AA12" s="16">
        <v>4.0579710144927499E-2</v>
      </c>
      <c r="AB12" s="16">
        <v>8.1081081081081099E-2</v>
      </c>
      <c r="AC12" s="16"/>
      <c r="AD12" s="16">
        <v>3.8461538461538498E-2</v>
      </c>
      <c r="AE12" s="16">
        <v>5.7142857142857099E-2</v>
      </c>
      <c r="AF12" s="16">
        <v>2.9411764705882401E-2</v>
      </c>
      <c r="AG12" s="16">
        <v>0.105263157894737</v>
      </c>
      <c r="AH12" s="16">
        <v>5.3571428571428603E-2</v>
      </c>
      <c r="AI12" s="16">
        <v>4.2857142857142899E-2</v>
      </c>
      <c r="AJ12" s="16">
        <v>7.4468085106383003E-2</v>
      </c>
      <c r="AK12" s="16">
        <v>5.2631578947368397E-2</v>
      </c>
      <c r="AL12" s="16">
        <v>2.4691358024691398E-2</v>
      </c>
      <c r="AM12" s="16">
        <v>9.4488188976377993E-2</v>
      </c>
      <c r="AN12" s="16"/>
      <c r="AO12" s="16">
        <v>5.8139534883720902E-2</v>
      </c>
      <c r="AP12" s="16">
        <v>5.8201058201058198E-2</v>
      </c>
      <c r="AQ12" s="16">
        <v>6.4748201438848907E-2</v>
      </c>
      <c r="AR12" s="16">
        <v>9.85915492957746E-2</v>
      </c>
      <c r="AS12" s="16">
        <v>0.05</v>
      </c>
      <c r="AT12" s="16">
        <v>0</v>
      </c>
      <c r="AU12" s="16"/>
      <c r="AV12" s="16">
        <v>0.33333333333333298</v>
      </c>
      <c r="AW12" s="16">
        <v>0</v>
      </c>
      <c r="AX12" s="16">
        <v>7.7922077922077906E-2</v>
      </c>
      <c r="AY12" s="16">
        <v>0.2</v>
      </c>
      <c r="AZ12" s="16">
        <v>0</v>
      </c>
      <c r="BA12" s="16">
        <v>4.2553191489361701E-2</v>
      </c>
      <c r="BB12" s="16">
        <v>1.3157894736842099E-2</v>
      </c>
      <c r="BC12" s="16">
        <v>5.2631578947368397E-2</v>
      </c>
      <c r="BD12" s="16">
        <v>0</v>
      </c>
      <c r="BE12" s="16">
        <v>8.0745341614906804E-2</v>
      </c>
      <c r="BF12" s="16">
        <v>8.4337349397590397E-2</v>
      </c>
      <c r="BG12" s="16">
        <v>9.0909090909090898E-2</v>
      </c>
      <c r="BH12" s="16">
        <v>7.2463768115942004E-2</v>
      </c>
      <c r="BI12" s="16">
        <v>0.2</v>
      </c>
      <c r="BJ12" s="16">
        <v>0</v>
      </c>
      <c r="BK12" s="16">
        <v>2.7777777777777801E-2</v>
      </c>
      <c r="BL12" s="16">
        <v>0</v>
      </c>
      <c r="BM12" s="16">
        <v>0</v>
      </c>
      <c r="BN12" s="16">
        <v>0</v>
      </c>
      <c r="BO12" s="16"/>
      <c r="BP12" s="16">
        <v>6.9811320754716993E-2</v>
      </c>
      <c r="BQ12" s="16"/>
      <c r="BR12" s="16">
        <v>6.3793103448275906E-2</v>
      </c>
      <c r="BS12" s="16"/>
      <c r="BT12" s="16">
        <v>7.2261072261072298E-2</v>
      </c>
    </row>
    <row r="13" spans="2:72" ht="16" x14ac:dyDescent="0.2">
      <c r="B13" s="17" t="s">
        <v>173</v>
      </c>
      <c r="C13" s="16">
        <v>3.6312849162011197E-2</v>
      </c>
      <c r="D13" s="16">
        <v>6.2015503875968998E-2</v>
      </c>
      <c r="E13" s="16">
        <v>1.38888888888889E-2</v>
      </c>
      <c r="F13" s="16">
        <v>0</v>
      </c>
      <c r="G13" s="16">
        <v>0.02</v>
      </c>
      <c r="H13" s="16">
        <v>2.8571428571428598E-2</v>
      </c>
      <c r="I13" s="16">
        <v>3.8461538461538498E-2</v>
      </c>
      <c r="J13" s="16">
        <v>2.2222222222222199E-2</v>
      </c>
      <c r="K13" s="16">
        <v>0</v>
      </c>
      <c r="L13" s="16">
        <v>3.03030303030303E-2</v>
      </c>
      <c r="M13" s="16">
        <v>0</v>
      </c>
      <c r="N13" s="16">
        <v>4.1666666666666699E-2</v>
      </c>
      <c r="O13" s="16">
        <v>0</v>
      </c>
      <c r="P13" s="16"/>
      <c r="Q13" s="16">
        <v>0</v>
      </c>
      <c r="R13" s="16">
        <v>0</v>
      </c>
      <c r="S13" s="16">
        <v>0</v>
      </c>
      <c r="T13" s="16">
        <v>0</v>
      </c>
      <c r="U13" s="16">
        <v>0</v>
      </c>
      <c r="V13" s="16">
        <v>2.5974025974026E-2</v>
      </c>
      <c r="W13" s="16">
        <v>3.7499999999999999E-2</v>
      </c>
      <c r="X13" s="16">
        <v>1.3333333333333299E-2</v>
      </c>
      <c r="Y13" s="16">
        <v>6.7796610169491497E-2</v>
      </c>
      <c r="Z13" s="16"/>
      <c r="AA13" s="16">
        <v>1.4492753623188401E-2</v>
      </c>
      <c r="AB13" s="16">
        <v>5.6756756756756802E-2</v>
      </c>
      <c r="AC13" s="16"/>
      <c r="AD13" s="16">
        <v>1.2820512820512799E-2</v>
      </c>
      <c r="AE13" s="16">
        <v>5.7142857142857099E-2</v>
      </c>
      <c r="AF13" s="16">
        <v>0</v>
      </c>
      <c r="AG13" s="16">
        <v>3.5087719298245598E-2</v>
      </c>
      <c r="AH13" s="16">
        <v>0</v>
      </c>
      <c r="AI13" s="16">
        <v>2.8571428571428598E-2</v>
      </c>
      <c r="AJ13" s="16">
        <v>0.12765957446808501</v>
      </c>
      <c r="AK13" s="16">
        <v>3.94736842105263E-2</v>
      </c>
      <c r="AL13" s="16">
        <v>1.2345679012345699E-2</v>
      </c>
      <c r="AM13" s="16">
        <v>2.3622047244094498E-2</v>
      </c>
      <c r="AN13" s="16"/>
      <c r="AO13" s="16">
        <v>1.9379844961240299E-2</v>
      </c>
      <c r="AP13" s="16">
        <v>1.0582010582010601E-2</v>
      </c>
      <c r="AQ13" s="16">
        <v>4.3165467625899297E-2</v>
      </c>
      <c r="AR13" s="16">
        <v>5.63380281690141E-2</v>
      </c>
      <c r="AS13" s="16">
        <v>0.17499999999999999</v>
      </c>
      <c r="AT13" s="16">
        <v>0.15384615384615399</v>
      </c>
      <c r="AU13" s="16"/>
      <c r="AV13" s="16">
        <v>0</v>
      </c>
      <c r="AW13" s="16">
        <v>0</v>
      </c>
      <c r="AX13" s="16">
        <v>0.103896103896104</v>
      </c>
      <c r="AY13" s="16">
        <v>0.1</v>
      </c>
      <c r="AZ13" s="16">
        <v>0</v>
      </c>
      <c r="BA13" s="16">
        <v>0</v>
      </c>
      <c r="BB13" s="16">
        <v>0</v>
      </c>
      <c r="BC13" s="16">
        <v>0</v>
      </c>
      <c r="BD13" s="16">
        <v>7.69230769230769E-2</v>
      </c>
      <c r="BE13" s="16">
        <v>6.8322981366459604E-2</v>
      </c>
      <c r="BF13" s="16">
        <v>3.6144578313252997E-2</v>
      </c>
      <c r="BG13" s="16">
        <v>0</v>
      </c>
      <c r="BH13" s="16">
        <v>0</v>
      </c>
      <c r="BI13" s="16">
        <v>0</v>
      </c>
      <c r="BJ13" s="16">
        <v>0</v>
      </c>
      <c r="BK13" s="16">
        <v>0</v>
      </c>
      <c r="BL13" s="16">
        <v>0</v>
      </c>
      <c r="BM13" s="16">
        <v>0.1</v>
      </c>
      <c r="BN13" s="16">
        <v>0</v>
      </c>
      <c r="BO13" s="16"/>
      <c r="BP13" s="16">
        <v>3.77358490566038E-2</v>
      </c>
      <c r="BQ13" s="16"/>
      <c r="BR13" s="16">
        <v>3.4482758620689703E-2</v>
      </c>
      <c r="BS13" s="16"/>
      <c r="BT13" s="16">
        <v>4.8951048951049E-2</v>
      </c>
    </row>
    <row r="14" spans="2:72" ht="16" x14ac:dyDescent="0.2">
      <c r="B14" s="17" t="s">
        <v>174</v>
      </c>
      <c r="C14" s="16">
        <v>2.23463687150838E-2</v>
      </c>
      <c r="D14" s="16">
        <v>4.2635658914728702E-2</v>
      </c>
      <c r="E14" s="16">
        <v>0</v>
      </c>
      <c r="F14" s="16">
        <v>3.4482758620689703E-2</v>
      </c>
      <c r="G14" s="16">
        <v>0.02</v>
      </c>
      <c r="H14" s="16">
        <v>0</v>
      </c>
      <c r="I14" s="16">
        <v>0</v>
      </c>
      <c r="J14" s="16">
        <v>0</v>
      </c>
      <c r="K14" s="16">
        <v>4.5454545454545497E-2</v>
      </c>
      <c r="L14" s="16">
        <v>1.5151515151515201E-2</v>
      </c>
      <c r="M14" s="16">
        <v>3.4482758620689703E-2</v>
      </c>
      <c r="N14" s="16">
        <v>0</v>
      </c>
      <c r="O14" s="16">
        <v>0</v>
      </c>
      <c r="P14" s="16"/>
      <c r="Q14" s="16">
        <v>0</v>
      </c>
      <c r="R14" s="16">
        <v>0</v>
      </c>
      <c r="S14" s="16">
        <v>2.8571428571428598E-2</v>
      </c>
      <c r="T14" s="16">
        <v>0</v>
      </c>
      <c r="U14" s="16">
        <v>0</v>
      </c>
      <c r="V14" s="16">
        <v>1.2987012987013E-2</v>
      </c>
      <c r="W14" s="16">
        <v>0</v>
      </c>
      <c r="X14" s="16">
        <v>2.66666666666667E-2</v>
      </c>
      <c r="Y14" s="16">
        <v>4.0677966101694898E-2</v>
      </c>
      <c r="Z14" s="16"/>
      <c r="AA14" s="16">
        <v>5.7971014492753598E-3</v>
      </c>
      <c r="AB14" s="16">
        <v>3.7837837837837798E-2</v>
      </c>
      <c r="AC14" s="16"/>
      <c r="AD14" s="16">
        <v>0</v>
      </c>
      <c r="AE14" s="16">
        <v>0</v>
      </c>
      <c r="AF14" s="16">
        <v>0</v>
      </c>
      <c r="AG14" s="16">
        <v>3.5087719298245598E-2</v>
      </c>
      <c r="AH14" s="16">
        <v>3.5714285714285698E-2</v>
      </c>
      <c r="AI14" s="16">
        <v>1.4285714285714299E-2</v>
      </c>
      <c r="AJ14" s="16">
        <v>4.2553191489361701E-2</v>
      </c>
      <c r="AK14" s="16">
        <v>0</v>
      </c>
      <c r="AL14" s="16">
        <v>4.9382716049382699E-2</v>
      </c>
      <c r="AM14" s="16">
        <v>2.3622047244094498E-2</v>
      </c>
      <c r="AN14" s="16"/>
      <c r="AO14" s="16">
        <v>7.7519379844961196E-3</v>
      </c>
      <c r="AP14" s="16">
        <v>2.1164021164021201E-2</v>
      </c>
      <c r="AQ14" s="16">
        <v>3.5971223021582698E-2</v>
      </c>
      <c r="AR14" s="16">
        <v>1.4084507042253501E-2</v>
      </c>
      <c r="AS14" s="16">
        <v>0.05</v>
      </c>
      <c r="AT14" s="16">
        <v>0.15384615384615399</v>
      </c>
      <c r="AU14" s="16"/>
      <c r="AV14" s="16">
        <v>0.16666666666666699</v>
      </c>
      <c r="AW14" s="16">
        <v>0</v>
      </c>
      <c r="AX14" s="16">
        <v>2.5974025974026E-2</v>
      </c>
      <c r="AY14" s="16">
        <v>0</v>
      </c>
      <c r="AZ14" s="16">
        <v>0</v>
      </c>
      <c r="BA14" s="16">
        <v>0</v>
      </c>
      <c r="BB14" s="16">
        <v>0</v>
      </c>
      <c r="BC14" s="16">
        <v>0</v>
      </c>
      <c r="BD14" s="16">
        <v>7.69230769230769E-2</v>
      </c>
      <c r="BE14" s="16">
        <v>3.7267080745341602E-2</v>
      </c>
      <c r="BF14" s="16">
        <v>4.81927710843374E-2</v>
      </c>
      <c r="BG14" s="16">
        <v>0</v>
      </c>
      <c r="BH14" s="16">
        <v>1.4492753623188401E-2</v>
      </c>
      <c r="BI14" s="16">
        <v>0</v>
      </c>
      <c r="BJ14" s="16">
        <v>0</v>
      </c>
      <c r="BK14" s="16">
        <v>0</v>
      </c>
      <c r="BL14" s="16">
        <v>0</v>
      </c>
      <c r="BM14" s="16">
        <v>0</v>
      </c>
      <c r="BN14" s="16">
        <v>4.5454545454545497E-2</v>
      </c>
      <c r="BO14" s="16"/>
      <c r="BP14" s="16">
        <v>3.0188679245282998E-2</v>
      </c>
      <c r="BQ14" s="16"/>
      <c r="BR14" s="16">
        <v>2.24137931034483E-2</v>
      </c>
      <c r="BS14" s="16"/>
      <c r="BT14" s="16">
        <v>3.2634032634032598E-2</v>
      </c>
    </row>
    <row r="15" spans="2:72" ht="16" x14ac:dyDescent="0.2">
      <c r="B15" s="17" t="s">
        <v>90</v>
      </c>
      <c r="C15" s="18">
        <v>2.6536312849162001E-2</v>
      </c>
      <c r="D15" s="18">
        <v>3.1007751937984499E-2</v>
      </c>
      <c r="E15" s="18">
        <v>1.38888888888889E-2</v>
      </c>
      <c r="F15" s="18">
        <v>3.4482758620689703E-2</v>
      </c>
      <c r="G15" s="18">
        <v>0</v>
      </c>
      <c r="H15" s="18">
        <v>2.8571428571428598E-2</v>
      </c>
      <c r="I15" s="18">
        <v>2.5641025641025599E-2</v>
      </c>
      <c r="J15" s="18">
        <v>4.4444444444444398E-2</v>
      </c>
      <c r="K15" s="18">
        <v>0</v>
      </c>
      <c r="L15" s="18">
        <v>1.5151515151515201E-2</v>
      </c>
      <c r="M15" s="18">
        <v>6.8965517241379296E-2</v>
      </c>
      <c r="N15" s="18">
        <v>4.1666666666666699E-2</v>
      </c>
      <c r="O15" s="18">
        <v>0</v>
      </c>
      <c r="P15" s="18"/>
      <c r="Q15" s="18">
        <v>5.4054054054054099E-2</v>
      </c>
      <c r="R15" s="18">
        <v>3.5714285714285698E-2</v>
      </c>
      <c r="S15" s="18">
        <v>5.7142857142857099E-2</v>
      </c>
      <c r="T15" s="18">
        <v>2.27272727272727E-2</v>
      </c>
      <c r="U15" s="18">
        <v>9.0909090909090898E-2</v>
      </c>
      <c r="V15" s="18">
        <v>2.5974025974026E-2</v>
      </c>
      <c r="W15" s="18">
        <v>3.7499999999999999E-2</v>
      </c>
      <c r="X15" s="18">
        <v>1.3333333333333299E-2</v>
      </c>
      <c r="Y15" s="18">
        <v>1.01694915254237E-2</v>
      </c>
      <c r="Z15" s="18"/>
      <c r="AA15" s="18">
        <v>4.3478260869565202E-2</v>
      </c>
      <c r="AB15" s="18">
        <v>1.0810810810810799E-2</v>
      </c>
      <c r="AC15" s="18"/>
      <c r="AD15" s="18">
        <v>3.8461538461538498E-2</v>
      </c>
      <c r="AE15" s="18">
        <v>0</v>
      </c>
      <c r="AF15" s="18">
        <v>5.8823529411764698E-2</v>
      </c>
      <c r="AG15" s="18">
        <v>1.7543859649122799E-2</v>
      </c>
      <c r="AH15" s="18">
        <v>3.5714285714285698E-2</v>
      </c>
      <c r="AI15" s="18">
        <v>5.7142857142857099E-2</v>
      </c>
      <c r="AJ15" s="18">
        <v>0</v>
      </c>
      <c r="AK15" s="18">
        <v>1.3157894736842099E-2</v>
      </c>
      <c r="AL15" s="18">
        <v>1.2345679012345699E-2</v>
      </c>
      <c r="AM15" s="18">
        <v>2.3622047244094498E-2</v>
      </c>
      <c r="AN15" s="18"/>
      <c r="AO15" s="18">
        <v>3.4883720930232599E-2</v>
      </c>
      <c r="AP15" s="18">
        <v>1.0582010582010601E-2</v>
      </c>
      <c r="AQ15" s="18">
        <v>4.3165467625899297E-2</v>
      </c>
      <c r="AR15" s="18">
        <v>0</v>
      </c>
      <c r="AS15" s="18">
        <v>0</v>
      </c>
      <c r="AT15" s="18">
        <v>7.69230769230769E-2</v>
      </c>
      <c r="AU15" s="18"/>
      <c r="AV15" s="18">
        <v>0</v>
      </c>
      <c r="AW15" s="18">
        <v>0</v>
      </c>
      <c r="AX15" s="18">
        <v>1.2987012987013E-2</v>
      </c>
      <c r="AY15" s="18">
        <v>0</v>
      </c>
      <c r="AZ15" s="18">
        <v>0</v>
      </c>
      <c r="BA15" s="18">
        <v>2.1276595744680899E-2</v>
      </c>
      <c r="BB15" s="18">
        <v>2.6315789473684199E-2</v>
      </c>
      <c r="BC15" s="18">
        <v>0</v>
      </c>
      <c r="BD15" s="18">
        <v>0</v>
      </c>
      <c r="BE15" s="18">
        <v>3.1055900621118002E-2</v>
      </c>
      <c r="BF15" s="18">
        <v>1.20481927710843E-2</v>
      </c>
      <c r="BG15" s="18">
        <v>0</v>
      </c>
      <c r="BH15" s="18">
        <v>2.8985507246376802E-2</v>
      </c>
      <c r="BI15" s="18">
        <v>0</v>
      </c>
      <c r="BJ15" s="18">
        <v>0</v>
      </c>
      <c r="BK15" s="18">
        <v>0.11111111111111099</v>
      </c>
      <c r="BL15" s="18">
        <v>0</v>
      </c>
      <c r="BM15" s="18">
        <v>0.05</v>
      </c>
      <c r="BN15" s="18">
        <v>9.0909090909090898E-2</v>
      </c>
      <c r="BO15" s="18"/>
      <c r="BP15" s="18">
        <v>2.2641509433962301E-2</v>
      </c>
      <c r="BQ15" s="18"/>
      <c r="BR15" s="18">
        <v>2.5862068965517199E-2</v>
      </c>
      <c r="BS15" s="18"/>
      <c r="BT15" s="18">
        <v>2.0979020979021001E-2</v>
      </c>
    </row>
    <row r="16" spans="2:72" x14ac:dyDescent="0.2">
      <c r="B16" s="15" t="s">
        <v>125</v>
      </c>
      <c r="C16" s="36"/>
    </row>
    <row r="17" spans="2:3" x14ac:dyDescent="0.2">
      <c r="B17" t="s">
        <v>93</v>
      </c>
    </row>
    <row r="18" spans="2:3" x14ac:dyDescent="0.2">
      <c r="B18" t="s">
        <v>94</v>
      </c>
    </row>
    <row r="20" spans="2:3" x14ac:dyDescent="0.2">
      <c r="B20" s="8" t="str">
        <f>HYPERLINK("#'Contents'!A1", "Return to Contents")</f>
        <v>Return to Contents</v>
      </c>
      <c r="C20" s="36"/>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BT33"/>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195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176</v>
      </c>
      <c r="C8" s="16">
        <v>0.32262569832402199</v>
      </c>
      <c r="D8" s="16">
        <v>0.31782945736434098</v>
      </c>
      <c r="E8" s="16">
        <v>0.36111111111111099</v>
      </c>
      <c r="F8" s="16">
        <v>0.27586206896551702</v>
      </c>
      <c r="G8" s="16">
        <v>0.22</v>
      </c>
      <c r="H8" s="16">
        <v>0.2</v>
      </c>
      <c r="I8" s="16">
        <v>0.256410256410256</v>
      </c>
      <c r="J8" s="16">
        <v>0.33333333333333298</v>
      </c>
      <c r="K8" s="16">
        <v>0.40909090909090901</v>
      </c>
      <c r="L8" s="16">
        <v>0.37878787878787901</v>
      </c>
      <c r="M8" s="16">
        <v>0.51724137931034497</v>
      </c>
      <c r="N8" s="16">
        <v>0.375</v>
      </c>
      <c r="O8" s="16">
        <v>0.5</v>
      </c>
      <c r="P8" s="16"/>
      <c r="Q8" s="16">
        <v>0.37837837837837801</v>
      </c>
      <c r="R8" s="16">
        <v>0.42857142857142899</v>
      </c>
      <c r="S8" s="16">
        <v>0.25714285714285701</v>
      </c>
      <c r="T8" s="16">
        <v>0.36363636363636398</v>
      </c>
      <c r="U8" s="16">
        <v>0.29545454545454503</v>
      </c>
      <c r="V8" s="16">
        <v>0.36363636363636398</v>
      </c>
      <c r="W8" s="16">
        <v>0.375</v>
      </c>
      <c r="X8" s="16">
        <v>0.30666666666666698</v>
      </c>
      <c r="Y8" s="16">
        <v>0.29152542372881401</v>
      </c>
      <c r="Z8" s="16"/>
      <c r="AA8" s="16">
        <v>0.35362318840579698</v>
      </c>
      <c r="AB8" s="16">
        <v>0.29459459459459503</v>
      </c>
      <c r="AC8" s="16"/>
      <c r="AD8" s="16">
        <v>0.35897435897435898</v>
      </c>
      <c r="AE8" s="16">
        <v>0.34285714285714303</v>
      </c>
      <c r="AF8" s="16">
        <v>0.41176470588235298</v>
      </c>
      <c r="AG8" s="16">
        <v>0.28070175438596501</v>
      </c>
      <c r="AH8" s="16">
        <v>0.28571428571428598</v>
      </c>
      <c r="AI8" s="16">
        <v>0.34285714285714303</v>
      </c>
      <c r="AJ8" s="16">
        <v>0.22340425531914901</v>
      </c>
      <c r="AK8" s="16">
        <v>0.30263157894736797</v>
      </c>
      <c r="AL8" s="16">
        <v>0.32098765432098803</v>
      </c>
      <c r="AM8" s="16">
        <v>0.37795275590551197</v>
      </c>
      <c r="AN8" s="16"/>
      <c r="AO8" s="16">
        <v>0.34496124031007802</v>
      </c>
      <c r="AP8" s="16">
        <v>0.31216931216931199</v>
      </c>
      <c r="AQ8" s="16">
        <v>0.29496402877697803</v>
      </c>
      <c r="AR8" s="16">
        <v>0.36619718309859201</v>
      </c>
      <c r="AS8" s="16">
        <v>0.25</v>
      </c>
      <c r="AT8" s="16">
        <v>0.15384615384615399</v>
      </c>
      <c r="AU8" s="16"/>
      <c r="AV8" s="16">
        <v>0.16666666666666699</v>
      </c>
      <c r="AW8" s="16">
        <v>0</v>
      </c>
      <c r="AX8" s="16">
        <v>0.22077922077922099</v>
      </c>
      <c r="AY8" s="16">
        <v>0.1</v>
      </c>
      <c r="AZ8" s="16">
        <v>0.25</v>
      </c>
      <c r="BA8" s="16">
        <v>0.48936170212766</v>
      </c>
      <c r="BB8" s="16">
        <v>0.394736842105263</v>
      </c>
      <c r="BC8" s="16">
        <v>0.157894736842105</v>
      </c>
      <c r="BD8" s="16">
        <v>0.53846153846153799</v>
      </c>
      <c r="BE8" s="16">
        <v>0.29192546583850898</v>
      </c>
      <c r="BF8" s="16">
        <v>0.36144578313253001</v>
      </c>
      <c r="BG8" s="16">
        <v>0.27272727272727298</v>
      </c>
      <c r="BH8" s="16">
        <v>0.39130434782608697</v>
      </c>
      <c r="BI8" s="16">
        <v>0.2</v>
      </c>
      <c r="BJ8" s="16">
        <v>0.38461538461538503</v>
      </c>
      <c r="BK8" s="16">
        <v>0.36111111111111099</v>
      </c>
      <c r="BL8" s="16">
        <v>0.3125</v>
      </c>
      <c r="BM8" s="16">
        <v>0.3</v>
      </c>
      <c r="BN8" s="16">
        <v>0.18181818181818199</v>
      </c>
      <c r="BO8" s="16"/>
      <c r="BP8" s="16">
        <v>0.32830188679245298</v>
      </c>
      <c r="BQ8" s="16"/>
      <c r="BR8" s="16">
        <v>0.32068965517241399</v>
      </c>
      <c r="BS8" s="16"/>
      <c r="BT8" s="16">
        <v>0.30069930069930101</v>
      </c>
    </row>
    <row r="9" spans="2:72" ht="16" x14ac:dyDescent="0.2">
      <c r="B9" s="17" t="s">
        <v>177</v>
      </c>
      <c r="C9" s="16">
        <v>0.29329608938547502</v>
      </c>
      <c r="D9" s="16">
        <v>0.27131782945736399</v>
      </c>
      <c r="E9" s="16">
        <v>0.34722222222222199</v>
      </c>
      <c r="F9" s="16">
        <v>0.37931034482758602</v>
      </c>
      <c r="G9" s="16">
        <v>0.28000000000000003</v>
      </c>
      <c r="H9" s="16">
        <v>0.28571428571428598</v>
      </c>
      <c r="I9" s="16">
        <v>0.269230769230769</v>
      </c>
      <c r="J9" s="16">
        <v>0.33333333333333298</v>
      </c>
      <c r="K9" s="16">
        <v>0.40909090909090901</v>
      </c>
      <c r="L9" s="16">
        <v>0.21212121212121199</v>
      </c>
      <c r="M9" s="16">
        <v>0.41379310344827602</v>
      </c>
      <c r="N9" s="16">
        <v>0.16666666666666699</v>
      </c>
      <c r="O9" s="16">
        <v>0.625</v>
      </c>
      <c r="P9" s="16"/>
      <c r="Q9" s="16">
        <v>0.43243243243243201</v>
      </c>
      <c r="R9" s="16">
        <v>0.5</v>
      </c>
      <c r="S9" s="16">
        <v>0.28571428571428598</v>
      </c>
      <c r="T9" s="16">
        <v>0.40909090909090901</v>
      </c>
      <c r="U9" s="16">
        <v>0.34090909090909099</v>
      </c>
      <c r="V9" s="16">
        <v>0.35064935064935099</v>
      </c>
      <c r="W9" s="16">
        <v>0.23749999999999999</v>
      </c>
      <c r="X9" s="16">
        <v>0.28000000000000003</v>
      </c>
      <c r="Y9" s="16">
        <v>0.23389830508474599</v>
      </c>
      <c r="Z9" s="16"/>
      <c r="AA9" s="16">
        <v>0.34492753623188399</v>
      </c>
      <c r="AB9" s="16">
        <v>0.24324324324324301</v>
      </c>
      <c r="AC9" s="16"/>
      <c r="AD9" s="16">
        <v>0.44871794871794901</v>
      </c>
      <c r="AE9" s="16">
        <v>0.34285714285714303</v>
      </c>
      <c r="AF9" s="16">
        <v>0.23529411764705899</v>
      </c>
      <c r="AG9" s="16">
        <v>0.45614035087719301</v>
      </c>
      <c r="AH9" s="16">
        <v>0.17857142857142899</v>
      </c>
      <c r="AI9" s="16">
        <v>0.32857142857142901</v>
      </c>
      <c r="AJ9" s="16">
        <v>0.159574468085106</v>
      </c>
      <c r="AK9" s="16">
        <v>0.25</v>
      </c>
      <c r="AL9" s="16">
        <v>0.30864197530864201</v>
      </c>
      <c r="AM9" s="16">
        <v>0.27559055118110198</v>
      </c>
      <c r="AN9" s="16"/>
      <c r="AO9" s="16">
        <v>0.34108527131782901</v>
      </c>
      <c r="AP9" s="16">
        <v>0.32275132275132301</v>
      </c>
      <c r="AQ9" s="16">
        <v>0.215827338129496</v>
      </c>
      <c r="AR9" s="16">
        <v>0.23943661971831001</v>
      </c>
      <c r="AS9" s="16">
        <v>0.2</v>
      </c>
      <c r="AT9" s="16">
        <v>0.38461538461538503</v>
      </c>
      <c r="AU9" s="16"/>
      <c r="AV9" s="16">
        <v>0.33333333333333298</v>
      </c>
      <c r="AW9" s="16">
        <v>0.5</v>
      </c>
      <c r="AX9" s="16">
        <v>0.22077922077922099</v>
      </c>
      <c r="AY9" s="16">
        <v>0.3</v>
      </c>
      <c r="AZ9" s="16">
        <v>0.5</v>
      </c>
      <c r="BA9" s="16">
        <v>0.36170212765957399</v>
      </c>
      <c r="BB9" s="16">
        <v>0.21052631578947401</v>
      </c>
      <c r="BC9" s="16">
        <v>0.26315789473684198</v>
      </c>
      <c r="BD9" s="16">
        <v>0.38461538461538503</v>
      </c>
      <c r="BE9" s="16">
        <v>0.322981366459627</v>
      </c>
      <c r="BF9" s="16">
        <v>0.22891566265060201</v>
      </c>
      <c r="BG9" s="16">
        <v>0.27272727272727298</v>
      </c>
      <c r="BH9" s="16">
        <v>0.26086956521739102</v>
      </c>
      <c r="BI9" s="16">
        <v>0.266666666666667</v>
      </c>
      <c r="BJ9" s="16">
        <v>0.61538461538461497</v>
      </c>
      <c r="BK9" s="16">
        <v>0.38888888888888901</v>
      </c>
      <c r="BL9" s="16">
        <v>0.375</v>
      </c>
      <c r="BM9" s="16">
        <v>0.4</v>
      </c>
      <c r="BN9" s="16">
        <v>0.18181818181818199</v>
      </c>
      <c r="BO9" s="16"/>
      <c r="BP9" s="16">
        <v>0.27924528301886797</v>
      </c>
      <c r="BQ9" s="16"/>
      <c r="BR9" s="16">
        <v>0.28275862068965502</v>
      </c>
      <c r="BS9" s="16"/>
      <c r="BT9" s="16">
        <v>0.26340326340326298</v>
      </c>
    </row>
    <row r="10" spans="2:72" ht="16" x14ac:dyDescent="0.2">
      <c r="B10" s="17" t="s">
        <v>178</v>
      </c>
      <c r="C10" s="16">
        <v>0.238826815642458</v>
      </c>
      <c r="D10" s="16">
        <v>0.20542635658914701</v>
      </c>
      <c r="E10" s="16">
        <v>0.22222222222222199</v>
      </c>
      <c r="F10" s="16">
        <v>0.10344827586206901</v>
      </c>
      <c r="G10" s="16">
        <v>0.2</v>
      </c>
      <c r="H10" s="16">
        <v>0.25714285714285701</v>
      </c>
      <c r="I10" s="16">
        <v>0.34615384615384598</v>
      </c>
      <c r="J10" s="16">
        <v>0.266666666666667</v>
      </c>
      <c r="K10" s="16">
        <v>0.18181818181818199</v>
      </c>
      <c r="L10" s="16">
        <v>0.33333333333333298</v>
      </c>
      <c r="M10" s="16">
        <v>0.20689655172413801</v>
      </c>
      <c r="N10" s="16">
        <v>0.29166666666666702</v>
      </c>
      <c r="O10" s="16">
        <v>0.25</v>
      </c>
      <c r="P10" s="16"/>
      <c r="Q10" s="16">
        <v>0.21621621621621601</v>
      </c>
      <c r="R10" s="16">
        <v>0.28571428571428598</v>
      </c>
      <c r="S10" s="16">
        <v>0.25714285714285701</v>
      </c>
      <c r="T10" s="16">
        <v>0.204545454545455</v>
      </c>
      <c r="U10" s="16">
        <v>0.25</v>
      </c>
      <c r="V10" s="16">
        <v>0.22077922077922099</v>
      </c>
      <c r="W10" s="16">
        <v>0.27500000000000002</v>
      </c>
      <c r="X10" s="16">
        <v>0.21333333333333299</v>
      </c>
      <c r="Y10" s="16">
        <v>0.24067796610169501</v>
      </c>
      <c r="Z10" s="16"/>
      <c r="AA10" s="16">
        <v>0.24347826086956501</v>
      </c>
      <c r="AB10" s="16">
        <v>0.23513513513513501</v>
      </c>
      <c r="AC10" s="16"/>
      <c r="AD10" s="16">
        <v>0.21794871794871801</v>
      </c>
      <c r="AE10" s="16">
        <v>0.14285714285714299</v>
      </c>
      <c r="AF10" s="16">
        <v>0.26470588235294101</v>
      </c>
      <c r="AG10" s="16">
        <v>0.29824561403508798</v>
      </c>
      <c r="AH10" s="16">
        <v>0.25</v>
      </c>
      <c r="AI10" s="16">
        <v>0.22857142857142901</v>
      </c>
      <c r="AJ10" s="16">
        <v>0.170212765957447</v>
      </c>
      <c r="AK10" s="16">
        <v>0.25</v>
      </c>
      <c r="AL10" s="16">
        <v>0.22222222222222199</v>
      </c>
      <c r="AM10" s="16">
        <v>0.29921259842519699</v>
      </c>
      <c r="AN10" s="16"/>
      <c r="AO10" s="16">
        <v>0.25581395348837199</v>
      </c>
      <c r="AP10" s="16">
        <v>0.25925925925925902</v>
      </c>
      <c r="AQ10" s="16">
        <v>0.22302158273381301</v>
      </c>
      <c r="AR10" s="16">
        <v>0.22535211267605601</v>
      </c>
      <c r="AS10" s="16">
        <v>0.125</v>
      </c>
      <c r="AT10" s="16">
        <v>0.30769230769230799</v>
      </c>
      <c r="AU10" s="16"/>
      <c r="AV10" s="16">
        <v>0.16666666666666699</v>
      </c>
      <c r="AW10" s="16">
        <v>1</v>
      </c>
      <c r="AX10" s="16">
        <v>0.27272727272727298</v>
      </c>
      <c r="AY10" s="16">
        <v>0.1</v>
      </c>
      <c r="AZ10" s="16">
        <v>0.25</v>
      </c>
      <c r="BA10" s="16">
        <v>0.27659574468085102</v>
      </c>
      <c r="BB10" s="16">
        <v>0.27631578947368401</v>
      </c>
      <c r="BC10" s="16">
        <v>0.26315789473684198</v>
      </c>
      <c r="BD10" s="16">
        <v>0.30769230769230799</v>
      </c>
      <c r="BE10" s="16">
        <v>0.23602484472049701</v>
      </c>
      <c r="BF10" s="16">
        <v>0.20481927710843401</v>
      </c>
      <c r="BG10" s="16">
        <v>9.0909090909090898E-2</v>
      </c>
      <c r="BH10" s="16">
        <v>0.188405797101449</v>
      </c>
      <c r="BI10" s="16">
        <v>0.133333333333333</v>
      </c>
      <c r="BJ10" s="16">
        <v>0.30769230769230799</v>
      </c>
      <c r="BK10" s="16">
        <v>0.16666666666666699</v>
      </c>
      <c r="BL10" s="16">
        <v>0.1875</v>
      </c>
      <c r="BM10" s="16">
        <v>0.25</v>
      </c>
      <c r="BN10" s="16">
        <v>0.45454545454545497</v>
      </c>
      <c r="BO10" s="16"/>
      <c r="BP10" s="16">
        <v>0.237735849056604</v>
      </c>
      <c r="BQ10" s="16"/>
      <c r="BR10" s="16">
        <v>0.246551724137931</v>
      </c>
      <c r="BS10" s="16"/>
      <c r="BT10" s="16">
        <v>0.230769230769231</v>
      </c>
    </row>
    <row r="11" spans="2:72" ht="32" x14ac:dyDescent="0.2">
      <c r="B11" s="17" t="s">
        <v>179</v>
      </c>
      <c r="C11" s="16">
        <v>0.238826815642458</v>
      </c>
      <c r="D11" s="16">
        <v>0.232558139534884</v>
      </c>
      <c r="E11" s="16">
        <v>0.180555555555556</v>
      </c>
      <c r="F11" s="16">
        <v>0.24137931034482801</v>
      </c>
      <c r="G11" s="16">
        <v>0.18</v>
      </c>
      <c r="H11" s="16">
        <v>0.2</v>
      </c>
      <c r="I11" s="16">
        <v>0.35897435897435898</v>
      </c>
      <c r="J11" s="16">
        <v>0.2</v>
      </c>
      <c r="K11" s="16">
        <v>0.13636363636363599</v>
      </c>
      <c r="L11" s="16">
        <v>0.24242424242424199</v>
      </c>
      <c r="M11" s="16">
        <v>0.27586206896551702</v>
      </c>
      <c r="N11" s="16">
        <v>0.29166666666666702</v>
      </c>
      <c r="O11" s="16">
        <v>0.5</v>
      </c>
      <c r="P11" s="16"/>
      <c r="Q11" s="16">
        <v>0.18918918918918901</v>
      </c>
      <c r="R11" s="16">
        <v>0.17857142857142899</v>
      </c>
      <c r="S11" s="16">
        <v>0.28571428571428598</v>
      </c>
      <c r="T11" s="16">
        <v>0.22727272727272699</v>
      </c>
      <c r="U11" s="16">
        <v>0.18181818181818199</v>
      </c>
      <c r="V11" s="16">
        <v>0.18181818181818199</v>
      </c>
      <c r="W11" s="16">
        <v>0.26250000000000001</v>
      </c>
      <c r="X11" s="16">
        <v>0.36</v>
      </c>
      <c r="Y11" s="16">
        <v>0.23389830508474599</v>
      </c>
      <c r="Z11" s="16"/>
      <c r="AA11" s="16">
        <v>0.217391304347826</v>
      </c>
      <c r="AB11" s="16">
        <v>0.25945945945945897</v>
      </c>
      <c r="AC11" s="16"/>
      <c r="AD11" s="16">
        <v>0.15384615384615399</v>
      </c>
      <c r="AE11" s="16">
        <v>0.25714285714285701</v>
      </c>
      <c r="AF11" s="16">
        <v>0.14705882352941199</v>
      </c>
      <c r="AG11" s="16">
        <v>0.33333333333333298</v>
      </c>
      <c r="AH11" s="16">
        <v>0.25</v>
      </c>
      <c r="AI11" s="16">
        <v>0.24285714285714299</v>
      </c>
      <c r="AJ11" s="16">
        <v>0.24468085106383</v>
      </c>
      <c r="AK11" s="16">
        <v>0.27631578947368401</v>
      </c>
      <c r="AL11" s="16">
        <v>0.22222222222222199</v>
      </c>
      <c r="AM11" s="16">
        <v>0.25196850393700798</v>
      </c>
      <c r="AN11" s="16"/>
      <c r="AO11" s="16">
        <v>0.22868217054263601</v>
      </c>
      <c r="AP11" s="16">
        <v>0.227513227513228</v>
      </c>
      <c r="AQ11" s="16">
        <v>0.25899280575539602</v>
      </c>
      <c r="AR11" s="16">
        <v>0.28169014084506999</v>
      </c>
      <c r="AS11" s="16">
        <v>0.25</v>
      </c>
      <c r="AT11" s="16">
        <v>7.69230769230769E-2</v>
      </c>
      <c r="AU11" s="16"/>
      <c r="AV11" s="16">
        <v>0</v>
      </c>
      <c r="AW11" s="16">
        <v>0.5</v>
      </c>
      <c r="AX11" s="16">
        <v>0.23376623376623401</v>
      </c>
      <c r="AY11" s="16">
        <v>0.1</v>
      </c>
      <c r="AZ11" s="16">
        <v>0.25</v>
      </c>
      <c r="BA11" s="16">
        <v>0.170212765957447</v>
      </c>
      <c r="BB11" s="16">
        <v>0.31578947368421101</v>
      </c>
      <c r="BC11" s="16">
        <v>0.31578947368421101</v>
      </c>
      <c r="BD11" s="16">
        <v>0.15384615384615399</v>
      </c>
      <c r="BE11" s="16">
        <v>0.29192546583850898</v>
      </c>
      <c r="BF11" s="16">
        <v>0.21686746987951799</v>
      </c>
      <c r="BG11" s="16">
        <v>9.0909090909090898E-2</v>
      </c>
      <c r="BH11" s="16">
        <v>0.28985507246376802</v>
      </c>
      <c r="BI11" s="16">
        <v>0.2</v>
      </c>
      <c r="BJ11" s="16">
        <v>0.15384615384615399</v>
      </c>
      <c r="BK11" s="16">
        <v>0.16666666666666699</v>
      </c>
      <c r="BL11" s="16">
        <v>0.125</v>
      </c>
      <c r="BM11" s="16">
        <v>0.2</v>
      </c>
      <c r="BN11" s="16">
        <v>0.22727272727272699</v>
      </c>
      <c r="BO11" s="16"/>
      <c r="BP11" s="16">
        <v>0.271698113207547</v>
      </c>
      <c r="BQ11" s="16"/>
      <c r="BR11" s="16">
        <v>0.26206896551724101</v>
      </c>
      <c r="BS11" s="16"/>
      <c r="BT11" s="16">
        <v>0.23543123543123501</v>
      </c>
    </row>
    <row r="12" spans="2:72" ht="16" x14ac:dyDescent="0.2">
      <c r="B12" s="17" t="s">
        <v>180</v>
      </c>
      <c r="C12" s="16">
        <v>0.17458100558659201</v>
      </c>
      <c r="D12" s="16">
        <v>0.162790697674419</v>
      </c>
      <c r="E12" s="16">
        <v>0.194444444444444</v>
      </c>
      <c r="F12" s="16">
        <v>0.20689655172413801</v>
      </c>
      <c r="G12" s="16">
        <v>0.16</v>
      </c>
      <c r="H12" s="16">
        <v>0.114285714285714</v>
      </c>
      <c r="I12" s="16">
        <v>7.69230769230769E-2</v>
      </c>
      <c r="J12" s="16">
        <v>0.24444444444444399</v>
      </c>
      <c r="K12" s="16">
        <v>0.31818181818181801</v>
      </c>
      <c r="L12" s="16">
        <v>0.22727272727272699</v>
      </c>
      <c r="M12" s="16">
        <v>0.17241379310344801</v>
      </c>
      <c r="N12" s="16">
        <v>0.20833333333333301</v>
      </c>
      <c r="O12" s="16">
        <v>0.25</v>
      </c>
      <c r="P12" s="16"/>
      <c r="Q12" s="16">
        <v>0.27027027027027001</v>
      </c>
      <c r="R12" s="16">
        <v>0.28571428571428598</v>
      </c>
      <c r="S12" s="16">
        <v>0.2</v>
      </c>
      <c r="T12" s="16">
        <v>0.15909090909090901</v>
      </c>
      <c r="U12" s="16">
        <v>0.204545454545455</v>
      </c>
      <c r="V12" s="16">
        <v>0.168831168831169</v>
      </c>
      <c r="W12" s="16">
        <v>0.15</v>
      </c>
      <c r="X12" s="16">
        <v>0.16</v>
      </c>
      <c r="Y12" s="16">
        <v>0.15932203389830499</v>
      </c>
      <c r="Z12" s="16"/>
      <c r="AA12" s="16">
        <v>0.19130434782608699</v>
      </c>
      <c r="AB12" s="16">
        <v>0.159459459459459</v>
      </c>
      <c r="AC12" s="16"/>
      <c r="AD12" s="16">
        <v>0.17948717948717899</v>
      </c>
      <c r="AE12" s="16">
        <v>0.114285714285714</v>
      </c>
      <c r="AF12" s="16">
        <v>0.14705882352941199</v>
      </c>
      <c r="AG12" s="16">
        <v>0.140350877192982</v>
      </c>
      <c r="AH12" s="16">
        <v>0.214285714285714</v>
      </c>
      <c r="AI12" s="16">
        <v>0.2</v>
      </c>
      <c r="AJ12" s="16">
        <v>0.180851063829787</v>
      </c>
      <c r="AK12" s="16">
        <v>0.157894736842105</v>
      </c>
      <c r="AL12" s="16">
        <v>0.13580246913580199</v>
      </c>
      <c r="AM12" s="16">
        <v>0.20472440944881901</v>
      </c>
      <c r="AN12" s="16"/>
      <c r="AO12" s="16">
        <v>0.15116279069767399</v>
      </c>
      <c r="AP12" s="16">
        <v>0.19576719576719601</v>
      </c>
      <c r="AQ12" s="16">
        <v>0.201438848920863</v>
      </c>
      <c r="AR12" s="16">
        <v>0.169014084507042</v>
      </c>
      <c r="AS12" s="16">
        <v>0.15</v>
      </c>
      <c r="AT12" s="16">
        <v>0.230769230769231</v>
      </c>
      <c r="AU12" s="16"/>
      <c r="AV12" s="16">
        <v>0.66666666666666696</v>
      </c>
      <c r="AW12" s="16">
        <v>0</v>
      </c>
      <c r="AX12" s="16">
        <v>0.14285714285714299</v>
      </c>
      <c r="AY12" s="16">
        <v>0</v>
      </c>
      <c r="AZ12" s="16">
        <v>0</v>
      </c>
      <c r="BA12" s="16">
        <v>0.19148936170212799</v>
      </c>
      <c r="BB12" s="16">
        <v>0.197368421052632</v>
      </c>
      <c r="BC12" s="16">
        <v>0.21052631578947401</v>
      </c>
      <c r="BD12" s="16">
        <v>7.69230769230769E-2</v>
      </c>
      <c r="BE12" s="16">
        <v>0.14285714285714299</v>
      </c>
      <c r="BF12" s="16">
        <v>0.22891566265060201</v>
      </c>
      <c r="BG12" s="16">
        <v>9.0909090909090898E-2</v>
      </c>
      <c r="BH12" s="16">
        <v>0.202898550724638</v>
      </c>
      <c r="BI12" s="16">
        <v>0</v>
      </c>
      <c r="BJ12" s="16">
        <v>0.15384615384615399</v>
      </c>
      <c r="BK12" s="16">
        <v>0.16666666666666699</v>
      </c>
      <c r="BL12" s="16">
        <v>0.15625</v>
      </c>
      <c r="BM12" s="16">
        <v>0.35</v>
      </c>
      <c r="BN12" s="16">
        <v>0.18181818181818199</v>
      </c>
      <c r="BO12" s="16"/>
      <c r="BP12" s="16">
        <v>0.17358490566037699</v>
      </c>
      <c r="BQ12" s="16"/>
      <c r="BR12" s="16">
        <v>0.177586206896552</v>
      </c>
      <c r="BS12" s="16"/>
      <c r="BT12" s="16">
        <v>0.17482517482517501</v>
      </c>
    </row>
    <row r="13" spans="2:72" ht="16" x14ac:dyDescent="0.2">
      <c r="B13" s="17" t="s">
        <v>181</v>
      </c>
      <c r="C13" s="16">
        <v>0.16061452513966501</v>
      </c>
      <c r="D13" s="16">
        <v>0.108527131782946</v>
      </c>
      <c r="E13" s="16">
        <v>0.25</v>
      </c>
      <c r="F13" s="16">
        <v>0.31034482758620702</v>
      </c>
      <c r="G13" s="16">
        <v>0.18</v>
      </c>
      <c r="H13" s="16">
        <v>0.17142857142857101</v>
      </c>
      <c r="I13" s="16">
        <v>0.20512820512820501</v>
      </c>
      <c r="J13" s="16">
        <v>0.11111111111111099</v>
      </c>
      <c r="K13" s="16">
        <v>9.0909090909090898E-2</v>
      </c>
      <c r="L13" s="16">
        <v>0.16666666666666699</v>
      </c>
      <c r="M13" s="16">
        <v>0.10344827586206901</v>
      </c>
      <c r="N13" s="16">
        <v>0.29166666666666702</v>
      </c>
      <c r="O13" s="16">
        <v>0.125</v>
      </c>
      <c r="P13" s="16"/>
      <c r="Q13" s="16">
        <v>0.108108108108108</v>
      </c>
      <c r="R13" s="16">
        <v>0.25</v>
      </c>
      <c r="S13" s="16">
        <v>0.17142857142857101</v>
      </c>
      <c r="T13" s="16">
        <v>0.15909090909090901</v>
      </c>
      <c r="U13" s="16">
        <v>0.15909090909090901</v>
      </c>
      <c r="V13" s="16">
        <v>0.19480519480519501</v>
      </c>
      <c r="W13" s="16">
        <v>0.15</v>
      </c>
      <c r="X13" s="16">
        <v>0.17333333333333301</v>
      </c>
      <c r="Y13" s="16">
        <v>0.149152542372881</v>
      </c>
      <c r="Z13" s="16"/>
      <c r="AA13" s="16">
        <v>0.168115942028985</v>
      </c>
      <c r="AB13" s="16">
        <v>0.15405405405405401</v>
      </c>
      <c r="AC13" s="16"/>
      <c r="AD13" s="16">
        <v>0.17948717948717899</v>
      </c>
      <c r="AE13" s="16">
        <v>0.17142857142857101</v>
      </c>
      <c r="AF13" s="16">
        <v>0.23529411764705899</v>
      </c>
      <c r="AG13" s="16">
        <v>0.24561403508771901</v>
      </c>
      <c r="AH13" s="16">
        <v>0.107142857142857</v>
      </c>
      <c r="AI13" s="16">
        <v>5.7142857142857099E-2</v>
      </c>
      <c r="AJ13" s="16">
        <v>0.14893617021276601</v>
      </c>
      <c r="AK13" s="16">
        <v>0.13157894736842099</v>
      </c>
      <c r="AL13" s="16">
        <v>0.18518518518518501</v>
      </c>
      <c r="AM13" s="16">
        <v>0.181102362204724</v>
      </c>
      <c r="AN13" s="16"/>
      <c r="AO13" s="16">
        <v>0.18217054263565899</v>
      </c>
      <c r="AP13" s="16">
        <v>0.16402116402116401</v>
      </c>
      <c r="AQ13" s="16">
        <v>0.12949640287769801</v>
      </c>
      <c r="AR13" s="16">
        <v>0.169014084507042</v>
      </c>
      <c r="AS13" s="16">
        <v>0.15</v>
      </c>
      <c r="AT13" s="16">
        <v>7.69230769230769E-2</v>
      </c>
      <c r="AU13" s="16"/>
      <c r="AV13" s="16">
        <v>0</v>
      </c>
      <c r="AW13" s="16">
        <v>0</v>
      </c>
      <c r="AX13" s="16">
        <v>0.14285714285714299</v>
      </c>
      <c r="AY13" s="16">
        <v>0.2</v>
      </c>
      <c r="AZ13" s="16">
        <v>0.25</v>
      </c>
      <c r="BA13" s="16">
        <v>0.19148936170212799</v>
      </c>
      <c r="BB13" s="16">
        <v>0.22368421052631601</v>
      </c>
      <c r="BC13" s="16">
        <v>0.26315789473684198</v>
      </c>
      <c r="BD13" s="16">
        <v>0.230769230769231</v>
      </c>
      <c r="BE13" s="16">
        <v>0.13664596273291901</v>
      </c>
      <c r="BF13" s="16">
        <v>0.132530120481928</v>
      </c>
      <c r="BG13" s="16">
        <v>0.18181818181818199</v>
      </c>
      <c r="BH13" s="16">
        <v>0.15942028985507201</v>
      </c>
      <c r="BI13" s="16">
        <v>0.266666666666667</v>
      </c>
      <c r="BJ13" s="16">
        <v>0</v>
      </c>
      <c r="BK13" s="16">
        <v>0.13888888888888901</v>
      </c>
      <c r="BL13" s="16">
        <v>0.1875</v>
      </c>
      <c r="BM13" s="16">
        <v>0.1</v>
      </c>
      <c r="BN13" s="16">
        <v>0.18181818181818199</v>
      </c>
      <c r="BO13" s="16"/>
      <c r="BP13" s="16">
        <v>0.17358490566037699</v>
      </c>
      <c r="BQ13" s="16"/>
      <c r="BR13" s="16">
        <v>0.15517241379310301</v>
      </c>
      <c r="BS13" s="16"/>
      <c r="BT13" s="16">
        <v>0.17249417249417201</v>
      </c>
    </row>
    <row r="14" spans="2:72" ht="32" x14ac:dyDescent="0.2">
      <c r="B14" s="17" t="s">
        <v>182</v>
      </c>
      <c r="C14" s="16">
        <v>0.12849162011173201</v>
      </c>
      <c r="D14" s="16">
        <v>0.124031007751938</v>
      </c>
      <c r="E14" s="16">
        <v>0.15277777777777801</v>
      </c>
      <c r="F14" s="16">
        <v>0.17241379310344801</v>
      </c>
      <c r="G14" s="16">
        <v>0.18</v>
      </c>
      <c r="H14" s="16">
        <v>8.5714285714285701E-2</v>
      </c>
      <c r="I14" s="16">
        <v>0.16666666666666699</v>
      </c>
      <c r="J14" s="16">
        <v>6.6666666666666693E-2</v>
      </c>
      <c r="K14" s="16">
        <v>4.5454545454545497E-2</v>
      </c>
      <c r="L14" s="16">
        <v>0.16666666666666699</v>
      </c>
      <c r="M14" s="16">
        <v>6.8965517241379296E-2</v>
      </c>
      <c r="N14" s="16">
        <v>4.1666666666666699E-2</v>
      </c>
      <c r="O14" s="16">
        <v>0.125</v>
      </c>
      <c r="P14" s="16"/>
      <c r="Q14" s="16">
        <v>2.7027027027027001E-2</v>
      </c>
      <c r="R14" s="16">
        <v>7.1428571428571397E-2</v>
      </c>
      <c r="S14" s="16">
        <v>0.14285714285714299</v>
      </c>
      <c r="T14" s="16">
        <v>4.5454545454545497E-2</v>
      </c>
      <c r="U14" s="16">
        <v>0.18181818181818199</v>
      </c>
      <c r="V14" s="16">
        <v>0.12987012987013</v>
      </c>
      <c r="W14" s="16">
        <v>0.1125</v>
      </c>
      <c r="X14" s="16">
        <v>0.18666666666666701</v>
      </c>
      <c r="Y14" s="16">
        <v>0.13898305084745799</v>
      </c>
      <c r="Z14" s="16"/>
      <c r="AA14" s="16">
        <v>0.107246376811594</v>
      </c>
      <c r="AB14" s="16">
        <v>0.14864864864864899</v>
      </c>
      <c r="AC14" s="16"/>
      <c r="AD14" s="16">
        <v>5.1282051282051301E-2</v>
      </c>
      <c r="AE14" s="16">
        <v>8.5714285714285701E-2</v>
      </c>
      <c r="AF14" s="16">
        <v>8.8235294117647106E-2</v>
      </c>
      <c r="AG14" s="16">
        <v>0.175438596491228</v>
      </c>
      <c r="AH14" s="16">
        <v>7.1428571428571397E-2</v>
      </c>
      <c r="AI14" s="16">
        <v>0.157142857142857</v>
      </c>
      <c r="AJ14" s="16">
        <v>0.159574468085106</v>
      </c>
      <c r="AK14" s="16">
        <v>0.13157894736842099</v>
      </c>
      <c r="AL14" s="16">
        <v>0.148148148148148</v>
      </c>
      <c r="AM14" s="16">
        <v>0.14173228346456701</v>
      </c>
      <c r="AN14" s="16"/>
      <c r="AO14" s="16">
        <v>0.124031007751938</v>
      </c>
      <c r="AP14" s="16">
        <v>0.13227513227513199</v>
      </c>
      <c r="AQ14" s="16">
        <v>0.115107913669065</v>
      </c>
      <c r="AR14" s="16">
        <v>0.12676056338028199</v>
      </c>
      <c r="AS14" s="16">
        <v>0.17499999999999999</v>
      </c>
      <c r="AT14" s="16">
        <v>0.15384615384615399</v>
      </c>
      <c r="AU14" s="16"/>
      <c r="AV14" s="16">
        <v>0.16666666666666699</v>
      </c>
      <c r="AW14" s="16">
        <v>0</v>
      </c>
      <c r="AX14" s="16">
        <v>0.15584415584415601</v>
      </c>
      <c r="AY14" s="16">
        <v>0</v>
      </c>
      <c r="AZ14" s="16">
        <v>0</v>
      </c>
      <c r="BA14" s="16">
        <v>0.10638297872340401</v>
      </c>
      <c r="BB14" s="16">
        <v>0.13157894736842099</v>
      </c>
      <c r="BC14" s="16">
        <v>0.26315789473684198</v>
      </c>
      <c r="BD14" s="16">
        <v>0.230769230769231</v>
      </c>
      <c r="BE14" s="16">
        <v>0.118012422360248</v>
      </c>
      <c r="BF14" s="16">
        <v>6.02409638554217E-2</v>
      </c>
      <c r="BG14" s="16">
        <v>9.0909090909090898E-2</v>
      </c>
      <c r="BH14" s="16">
        <v>0.13043478260869601</v>
      </c>
      <c r="BI14" s="16">
        <v>0.2</v>
      </c>
      <c r="BJ14" s="16">
        <v>0</v>
      </c>
      <c r="BK14" s="16">
        <v>0.16666666666666699</v>
      </c>
      <c r="BL14" s="16">
        <v>0.21875</v>
      </c>
      <c r="BM14" s="16">
        <v>0.05</v>
      </c>
      <c r="BN14" s="16">
        <v>0.22727272727272699</v>
      </c>
      <c r="BO14" s="16"/>
      <c r="BP14" s="16">
        <v>0.128301886792453</v>
      </c>
      <c r="BQ14" s="16"/>
      <c r="BR14" s="16">
        <v>0.13275862068965499</v>
      </c>
      <c r="BS14" s="16"/>
      <c r="BT14" s="16">
        <v>0.132867132867133</v>
      </c>
    </row>
    <row r="15" spans="2:72" ht="16" x14ac:dyDescent="0.2">
      <c r="B15" s="17" t="s">
        <v>183</v>
      </c>
      <c r="C15" s="16">
        <v>0.12709497206703901</v>
      </c>
      <c r="D15" s="16">
        <v>0.13953488372093001</v>
      </c>
      <c r="E15" s="16">
        <v>0.16666666666666699</v>
      </c>
      <c r="F15" s="16">
        <v>0.10344827586206901</v>
      </c>
      <c r="G15" s="16">
        <v>0.14000000000000001</v>
      </c>
      <c r="H15" s="16">
        <v>5.7142857142857099E-2</v>
      </c>
      <c r="I15" s="16">
        <v>0.102564102564103</v>
      </c>
      <c r="J15" s="16">
        <v>0.133333333333333</v>
      </c>
      <c r="K15" s="16">
        <v>0.18181818181818199</v>
      </c>
      <c r="L15" s="16">
        <v>0.15151515151515199</v>
      </c>
      <c r="M15" s="16">
        <v>3.4482758620689703E-2</v>
      </c>
      <c r="N15" s="16">
        <v>4.1666666666666699E-2</v>
      </c>
      <c r="O15" s="16">
        <v>0.125</v>
      </c>
      <c r="P15" s="16"/>
      <c r="Q15" s="16">
        <v>2.7027027027027001E-2</v>
      </c>
      <c r="R15" s="16">
        <v>3.5714285714285698E-2</v>
      </c>
      <c r="S15" s="16">
        <v>2.8571428571428598E-2</v>
      </c>
      <c r="T15" s="16">
        <v>0.13636363636363599</v>
      </c>
      <c r="U15" s="16">
        <v>0.11363636363636399</v>
      </c>
      <c r="V15" s="16">
        <v>0.14285714285714299</v>
      </c>
      <c r="W15" s="16">
        <v>0.125</v>
      </c>
      <c r="X15" s="16">
        <v>0.17333333333333301</v>
      </c>
      <c r="Y15" s="16">
        <v>0.14576271186440701</v>
      </c>
      <c r="Z15" s="16"/>
      <c r="AA15" s="16">
        <v>0.101449275362319</v>
      </c>
      <c r="AB15" s="16">
        <v>0.151351351351351</v>
      </c>
      <c r="AC15" s="16"/>
      <c r="AD15" s="16">
        <v>7.69230769230769E-2</v>
      </c>
      <c r="AE15" s="16">
        <v>2.8571428571428598E-2</v>
      </c>
      <c r="AF15" s="16">
        <v>5.8823529411764698E-2</v>
      </c>
      <c r="AG15" s="16">
        <v>0.157894736842105</v>
      </c>
      <c r="AH15" s="16">
        <v>8.9285714285714302E-2</v>
      </c>
      <c r="AI15" s="16">
        <v>0.1</v>
      </c>
      <c r="AJ15" s="16">
        <v>0.180851063829787</v>
      </c>
      <c r="AK15" s="16">
        <v>0.157894736842105</v>
      </c>
      <c r="AL15" s="16">
        <v>0.234567901234568</v>
      </c>
      <c r="AM15" s="16">
        <v>0.102362204724409</v>
      </c>
      <c r="AN15" s="16"/>
      <c r="AO15" s="16">
        <v>0.116279069767442</v>
      </c>
      <c r="AP15" s="16">
        <v>0.13227513227513199</v>
      </c>
      <c r="AQ15" s="16">
        <v>0.16546762589928099</v>
      </c>
      <c r="AR15" s="16">
        <v>0.11267605633802801</v>
      </c>
      <c r="AS15" s="16">
        <v>0.125</v>
      </c>
      <c r="AT15" s="16">
        <v>0</v>
      </c>
      <c r="AU15" s="16"/>
      <c r="AV15" s="16">
        <v>0</v>
      </c>
      <c r="AW15" s="16">
        <v>0</v>
      </c>
      <c r="AX15" s="16">
        <v>0.14285714285714299</v>
      </c>
      <c r="AY15" s="16">
        <v>0.2</v>
      </c>
      <c r="AZ15" s="16">
        <v>0.25</v>
      </c>
      <c r="BA15" s="16">
        <v>0</v>
      </c>
      <c r="BB15" s="16">
        <v>0.118421052631579</v>
      </c>
      <c r="BC15" s="16">
        <v>5.2631578947368397E-2</v>
      </c>
      <c r="BD15" s="16">
        <v>0</v>
      </c>
      <c r="BE15" s="16">
        <v>0.167701863354037</v>
      </c>
      <c r="BF15" s="16">
        <v>0.20481927710843401</v>
      </c>
      <c r="BG15" s="16">
        <v>9.0909090909090898E-2</v>
      </c>
      <c r="BH15" s="16">
        <v>0.13043478260869601</v>
      </c>
      <c r="BI15" s="16">
        <v>0.133333333333333</v>
      </c>
      <c r="BJ15" s="16">
        <v>7.69230769230769E-2</v>
      </c>
      <c r="BK15" s="16">
        <v>0.194444444444444</v>
      </c>
      <c r="BL15" s="16">
        <v>6.25E-2</v>
      </c>
      <c r="BM15" s="16">
        <v>0</v>
      </c>
      <c r="BN15" s="16">
        <v>4.5454545454545497E-2</v>
      </c>
      <c r="BO15" s="16"/>
      <c r="BP15" s="16">
        <v>0.13773584905660399</v>
      </c>
      <c r="BQ15" s="16"/>
      <c r="BR15" s="16">
        <v>0.11896551724137901</v>
      </c>
      <c r="BS15" s="16"/>
      <c r="BT15" s="16">
        <v>0.13986013986014001</v>
      </c>
    </row>
    <row r="16" spans="2:72" ht="16" x14ac:dyDescent="0.2">
      <c r="B16" s="17" t="s">
        <v>184</v>
      </c>
      <c r="C16" s="16">
        <v>0.12709497206703901</v>
      </c>
      <c r="D16" s="16">
        <v>0.116279069767442</v>
      </c>
      <c r="E16" s="16">
        <v>0.11111111111111099</v>
      </c>
      <c r="F16" s="16">
        <v>6.8965517241379296E-2</v>
      </c>
      <c r="G16" s="16">
        <v>0.2</v>
      </c>
      <c r="H16" s="16">
        <v>0.17142857142857101</v>
      </c>
      <c r="I16" s="16">
        <v>0.115384615384615</v>
      </c>
      <c r="J16" s="16">
        <v>8.8888888888888906E-2</v>
      </c>
      <c r="K16" s="16">
        <v>9.0909090909090898E-2</v>
      </c>
      <c r="L16" s="16">
        <v>0.15151515151515199</v>
      </c>
      <c r="M16" s="16">
        <v>0.20689655172413801</v>
      </c>
      <c r="N16" s="16">
        <v>8.3333333333333301E-2</v>
      </c>
      <c r="O16" s="16">
        <v>0.25</v>
      </c>
      <c r="P16" s="16"/>
      <c r="Q16" s="16">
        <v>5.4054054054054099E-2</v>
      </c>
      <c r="R16" s="16">
        <v>7.1428571428571397E-2</v>
      </c>
      <c r="S16" s="16">
        <v>0.14285714285714299</v>
      </c>
      <c r="T16" s="16">
        <v>0.13636363636363599</v>
      </c>
      <c r="U16" s="16">
        <v>9.0909090909090898E-2</v>
      </c>
      <c r="V16" s="16">
        <v>0.14285714285714299</v>
      </c>
      <c r="W16" s="16">
        <v>0.125</v>
      </c>
      <c r="X16" s="16">
        <v>0.12</v>
      </c>
      <c r="Y16" s="16">
        <v>0.14237288135593201</v>
      </c>
      <c r="Z16" s="16"/>
      <c r="AA16" s="16">
        <v>0.115942028985507</v>
      </c>
      <c r="AB16" s="16">
        <v>0.13783783783783801</v>
      </c>
      <c r="AC16" s="16"/>
      <c r="AD16" s="16">
        <v>6.4102564102564097E-2</v>
      </c>
      <c r="AE16" s="16">
        <v>0.14285714285714299</v>
      </c>
      <c r="AF16" s="16">
        <v>8.8235294117647106E-2</v>
      </c>
      <c r="AG16" s="16">
        <v>0.140350877192982</v>
      </c>
      <c r="AH16" s="16">
        <v>8.9285714285714302E-2</v>
      </c>
      <c r="AI16" s="16">
        <v>0.14285714285714299</v>
      </c>
      <c r="AJ16" s="16">
        <v>0.170212765957447</v>
      </c>
      <c r="AK16" s="16">
        <v>0.17105263157894701</v>
      </c>
      <c r="AL16" s="16">
        <v>0.148148148148148</v>
      </c>
      <c r="AM16" s="16">
        <v>9.4488188976377993E-2</v>
      </c>
      <c r="AN16" s="16"/>
      <c r="AO16" s="16">
        <v>0.116279069767442</v>
      </c>
      <c r="AP16" s="16">
        <v>0.148148148148148</v>
      </c>
      <c r="AQ16" s="16">
        <v>0.107913669064748</v>
      </c>
      <c r="AR16" s="16">
        <v>9.85915492957746E-2</v>
      </c>
      <c r="AS16" s="16">
        <v>0.15</v>
      </c>
      <c r="AT16" s="16">
        <v>0.15384615384615399</v>
      </c>
      <c r="AU16" s="16"/>
      <c r="AV16" s="16">
        <v>0</v>
      </c>
      <c r="AW16" s="16">
        <v>0</v>
      </c>
      <c r="AX16" s="16">
        <v>0.14285714285714299</v>
      </c>
      <c r="AY16" s="16">
        <v>0.3</v>
      </c>
      <c r="AZ16" s="16">
        <v>0</v>
      </c>
      <c r="BA16" s="16">
        <v>2.1276595744680899E-2</v>
      </c>
      <c r="BB16" s="16">
        <v>0.118421052631579</v>
      </c>
      <c r="BC16" s="16">
        <v>0.26315789473684198</v>
      </c>
      <c r="BD16" s="16">
        <v>0.30769230769230799</v>
      </c>
      <c r="BE16" s="16">
        <v>0.13664596273291901</v>
      </c>
      <c r="BF16" s="16">
        <v>9.6385542168674704E-2</v>
      </c>
      <c r="BG16" s="16">
        <v>0.18181818181818199</v>
      </c>
      <c r="BH16" s="16">
        <v>0.173913043478261</v>
      </c>
      <c r="BI16" s="16">
        <v>0.133333333333333</v>
      </c>
      <c r="BJ16" s="16">
        <v>0</v>
      </c>
      <c r="BK16" s="16">
        <v>8.3333333333333301E-2</v>
      </c>
      <c r="BL16" s="16">
        <v>0.15625</v>
      </c>
      <c r="BM16" s="16">
        <v>0.15</v>
      </c>
      <c r="BN16" s="16">
        <v>4.5454545454545497E-2</v>
      </c>
      <c r="BO16" s="16"/>
      <c r="BP16" s="16">
        <v>0.12075471698113199</v>
      </c>
      <c r="BQ16" s="16"/>
      <c r="BR16" s="16">
        <v>0.12758620689655201</v>
      </c>
      <c r="BS16" s="16"/>
      <c r="BT16" s="16">
        <v>0.125874125874126</v>
      </c>
    </row>
    <row r="17" spans="2:72" ht="16" x14ac:dyDescent="0.2">
      <c r="B17" s="17" t="s">
        <v>185</v>
      </c>
      <c r="C17" s="16">
        <v>0.12569832402234599</v>
      </c>
      <c r="D17" s="16">
        <v>9.3023255813953501E-2</v>
      </c>
      <c r="E17" s="16">
        <v>4.1666666666666699E-2</v>
      </c>
      <c r="F17" s="16">
        <v>0.17241379310344801</v>
      </c>
      <c r="G17" s="16">
        <v>0.12</v>
      </c>
      <c r="H17" s="16">
        <v>0.14285714285714299</v>
      </c>
      <c r="I17" s="16">
        <v>0.16666666666666699</v>
      </c>
      <c r="J17" s="16">
        <v>0.155555555555556</v>
      </c>
      <c r="K17" s="16">
        <v>0.22727272727272699</v>
      </c>
      <c r="L17" s="16">
        <v>0.15151515151515199</v>
      </c>
      <c r="M17" s="16">
        <v>0.24137931034482801</v>
      </c>
      <c r="N17" s="16">
        <v>0.20833333333333301</v>
      </c>
      <c r="O17" s="16">
        <v>0</v>
      </c>
      <c r="P17" s="16"/>
      <c r="Q17" s="16">
        <v>0.108108108108108</v>
      </c>
      <c r="R17" s="16">
        <v>3.5714285714285698E-2</v>
      </c>
      <c r="S17" s="16">
        <v>0.2</v>
      </c>
      <c r="T17" s="16">
        <v>6.8181818181818205E-2</v>
      </c>
      <c r="U17" s="16">
        <v>0.13636363636363599</v>
      </c>
      <c r="V17" s="16">
        <v>3.8961038961039002E-2</v>
      </c>
      <c r="W17" s="16">
        <v>0.16250000000000001</v>
      </c>
      <c r="X17" s="16">
        <v>0.16</v>
      </c>
      <c r="Y17" s="16">
        <v>0.13898305084745799</v>
      </c>
      <c r="Z17" s="16"/>
      <c r="AA17" s="16">
        <v>0.107246376811594</v>
      </c>
      <c r="AB17" s="16">
        <v>0.143243243243243</v>
      </c>
      <c r="AC17" s="16"/>
      <c r="AD17" s="16">
        <v>0.102564102564103</v>
      </c>
      <c r="AE17" s="16">
        <v>0.14285714285714299</v>
      </c>
      <c r="AF17" s="16">
        <v>8.8235294117647106E-2</v>
      </c>
      <c r="AG17" s="16">
        <v>5.2631578947368397E-2</v>
      </c>
      <c r="AH17" s="16">
        <v>0.160714285714286</v>
      </c>
      <c r="AI17" s="16">
        <v>0.157142857142857</v>
      </c>
      <c r="AJ17" s="16">
        <v>0.117021276595745</v>
      </c>
      <c r="AK17" s="16">
        <v>3.94736842105263E-2</v>
      </c>
      <c r="AL17" s="16">
        <v>0.12345679012345701</v>
      </c>
      <c r="AM17" s="16">
        <v>0.18897637795275599</v>
      </c>
      <c r="AN17" s="16"/>
      <c r="AO17" s="16">
        <v>0.124031007751938</v>
      </c>
      <c r="AP17" s="16">
        <v>0.13227513227513199</v>
      </c>
      <c r="AQ17" s="16">
        <v>0.13669064748201401</v>
      </c>
      <c r="AR17" s="16">
        <v>0.11267605633802801</v>
      </c>
      <c r="AS17" s="16">
        <v>7.4999999999999997E-2</v>
      </c>
      <c r="AT17" s="16">
        <v>7.69230769230769E-2</v>
      </c>
      <c r="AU17" s="16"/>
      <c r="AV17" s="16">
        <v>0</v>
      </c>
      <c r="AW17" s="16">
        <v>0</v>
      </c>
      <c r="AX17" s="16">
        <v>0.168831168831169</v>
      </c>
      <c r="AY17" s="16">
        <v>0.1</v>
      </c>
      <c r="AZ17" s="16">
        <v>0.25</v>
      </c>
      <c r="BA17" s="16">
        <v>0.10638297872340401</v>
      </c>
      <c r="BB17" s="16">
        <v>0.144736842105263</v>
      </c>
      <c r="BC17" s="16">
        <v>0.157894736842105</v>
      </c>
      <c r="BD17" s="16">
        <v>0</v>
      </c>
      <c r="BE17" s="16">
        <v>7.4534161490683204E-2</v>
      </c>
      <c r="BF17" s="16">
        <v>7.2289156626505993E-2</v>
      </c>
      <c r="BG17" s="16">
        <v>0.18181818181818199</v>
      </c>
      <c r="BH17" s="16">
        <v>0.202898550724638</v>
      </c>
      <c r="BI17" s="16">
        <v>0.133333333333333</v>
      </c>
      <c r="BJ17" s="16">
        <v>0.30769230769230799</v>
      </c>
      <c r="BK17" s="16">
        <v>0.22222222222222199</v>
      </c>
      <c r="BL17" s="16">
        <v>9.375E-2</v>
      </c>
      <c r="BM17" s="16">
        <v>0.1</v>
      </c>
      <c r="BN17" s="16">
        <v>0.13636363636363599</v>
      </c>
      <c r="BO17" s="16"/>
      <c r="BP17" s="16">
        <v>0.13207547169811301</v>
      </c>
      <c r="BQ17" s="16"/>
      <c r="BR17" s="16">
        <v>0.12413793103448301</v>
      </c>
      <c r="BS17" s="16"/>
      <c r="BT17" s="16">
        <v>0.116550116550117</v>
      </c>
    </row>
    <row r="18" spans="2:72" ht="16" x14ac:dyDescent="0.2">
      <c r="B18" s="17" t="s">
        <v>186</v>
      </c>
      <c r="C18" s="16">
        <v>0.115921787709497</v>
      </c>
      <c r="D18" s="16">
        <v>0.116279069767442</v>
      </c>
      <c r="E18" s="16">
        <v>0.11111111111111099</v>
      </c>
      <c r="F18" s="16">
        <v>0.13793103448275901</v>
      </c>
      <c r="G18" s="16">
        <v>0.14000000000000001</v>
      </c>
      <c r="H18" s="16">
        <v>0.14285714285714299</v>
      </c>
      <c r="I18" s="16">
        <v>0.115384615384615</v>
      </c>
      <c r="J18" s="16">
        <v>0.133333333333333</v>
      </c>
      <c r="K18" s="16">
        <v>9.0909090909090898E-2</v>
      </c>
      <c r="L18" s="16">
        <v>7.5757575757575801E-2</v>
      </c>
      <c r="M18" s="16">
        <v>0.17241379310344801</v>
      </c>
      <c r="N18" s="16">
        <v>8.3333333333333301E-2</v>
      </c>
      <c r="O18" s="16">
        <v>0</v>
      </c>
      <c r="P18" s="16"/>
      <c r="Q18" s="16">
        <v>8.1081081081081099E-2</v>
      </c>
      <c r="R18" s="16">
        <v>0.107142857142857</v>
      </c>
      <c r="S18" s="16">
        <v>0.2</v>
      </c>
      <c r="T18" s="16">
        <v>0.11363636363636399</v>
      </c>
      <c r="U18" s="16">
        <v>0.18181818181818199</v>
      </c>
      <c r="V18" s="16">
        <v>5.1948051948052E-2</v>
      </c>
      <c r="W18" s="16">
        <v>0.1125</v>
      </c>
      <c r="X18" s="16">
        <v>0.16</v>
      </c>
      <c r="Y18" s="16">
        <v>0.10847457627118599</v>
      </c>
      <c r="Z18" s="16"/>
      <c r="AA18" s="16">
        <v>0.11304347826087</v>
      </c>
      <c r="AB18" s="16">
        <v>0.11891891891891899</v>
      </c>
      <c r="AC18" s="16"/>
      <c r="AD18" s="16">
        <v>0.102564102564103</v>
      </c>
      <c r="AE18" s="16">
        <v>0.17142857142857101</v>
      </c>
      <c r="AF18" s="16">
        <v>0.17647058823529399</v>
      </c>
      <c r="AG18" s="16">
        <v>3.5087719298245598E-2</v>
      </c>
      <c r="AH18" s="16">
        <v>0.19642857142857101</v>
      </c>
      <c r="AI18" s="16">
        <v>0.114285714285714</v>
      </c>
      <c r="AJ18" s="16">
        <v>0.10638297872340401</v>
      </c>
      <c r="AK18" s="16">
        <v>0.105263157894737</v>
      </c>
      <c r="AL18" s="16">
        <v>0.148148148148148</v>
      </c>
      <c r="AM18" s="16">
        <v>9.4488188976377993E-2</v>
      </c>
      <c r="AN18" s="16"/>
      <c r="AO18" s="16">
        <v>0.104651162790698</v>
      </c>
      <c r="AP18" s="16">
        <v>8.4656084656084707E-2</v>
      </c>
      <c r="AQ18" s="16">
        <v>0.16546762589928099</v>
      </c>
      <c r="AR18" s="16">
        <v>0.12676056338028199</v>
      </c>
      <c r="AS18" s="16">
        <v>0.1</v>
      </c>
      <c r="AT18" s="16">
        <v>0.230769230769231</v>
      </c>
      <c r="AU18" s="16"/>
      <c r="AV18" s="16">
        <v>0</v>
      </c>
      <c r="AW18" s="16">
        <v>0.5</v>
      </c>
      <c r="AX18" s="16">
        <v>0.22077922077922099</v>
      </c>
      <c r="AY18" s="16">
        <v>0.2</v>
      </c>
      <c r="AZ18" s="16">
        <v>0</v>
      </c>
      <c r="BA18" s="16">
        <v>4.2553191489361701E-2</v>
      </c>
      <c r="BB18" s="16">
        <v>7.8947368421052599E-2</v>
      </c>
      <c r="BC18" s="16">
        <v>0.157894736842105</v>
      </c>
      <c r="BD18" s="16">
        <v>0.15384615384615399</v>
      </c>
      <c r="BE18" s="16">
        <v>9.9378881987577605E-2</v>
      </c>
      <c r="BF18" s="16">
        <v>0.156626506024096</v>
      </c>
      <c r="BG18" s="16">
        <v>0.27272727272727298</v>
      </c>
      <c r="BH18" s="16">
        <v>7.2463768115942004E-2</v>
      </c>
      <c r="BI18" s="16">
        <v>0.266666666666667</v>
      </c>
      <c r="BJ18" s="16">
        <v>7.69230769230769E-2</v>
      </c>
      <c r="BK18" s="16">
        <v>8.3333333333333301E-2</v>
      </c>
      <c r="BL18" s="16">
        <v>9.375E-2</v>
      </c>
      <c r="BM18" s="16">
        <v>0.1</v>
      </c>
      <c r="BN18" s="16">
        <v>0</v>
      </c>
      <c r="BO18" s="16"/>
      <c r="BP18" s="16">
        <v>0.12452830188679199</v>
      </c>
      <c r="BQ18" s="16"/>
      <c r="BR18" s="16">
        <v>0.11551724137931001</v>
      </c>
      <c r="BS18" s="16"/>
      <c r="BT18" s="16">
        <v>0.12121212121212099</v>
      </c>
    </row>
    <row r="19" spans="2:72" ht="32" x14ac:dyDescent="0.2">
      <c r="B19" s="17" t="s">
        <v>187</v>
      </c>
      <c r="C19" s="16">
        <v>0.113128491620112</v>
      </c>
      <c r="D19" s="16">
        <v>0.17441860465116299</v>
      </c>
      <c r="E19" s="16">
        <v>2.7777777777777801E-2</v>
      </c>
      <c r="F19" s="16">
        <v>3.4482758620689703E-2</v>
      </c>
      <c r="G19" s="16">
        <v>0.12</v>
      </c>
      <c r="H19" s="16">
        <v>8.5714285714285701E-2</v>
      </c>
      <c r="I19" s="16">
        <v>7.69230769230769E-2</v>
      </c>
      <c r="J19" s="16">
        <v>2.2222222222222199E-2</v>
      </c>
      <c r="K19" s="16">
        <v>0.22727272727272699</v>
      </c>
      <c r="L19" s="16">
        <v>0.10606060606060599</v>
      </c>
      <c r="M19" s="16">
        <v>0</v>
      </c>
      <c r="N19" s="16">
        <v>0.16666666666666699</v>
      </c>
      <c r="O19" s="16">
        <v>0.125</v>
      </c>
      <c r="P19" s="16"/>
      <c r="Q19" s="16">
        <v>5.4054054054054099E-2</v>
      </c>
      <c r="R19" s="16">
        <v>3.5714285714285698E-2</v>
      </c>
      <c r="S19" s="16">
        <v>5.7142857142857099E-2</v>
      </c>
      <c r="T19" s="16">
        <v>6.8181818181818205E-2</v>
      </c>
      <c r="U19" s="16">
        <v>2.27272727272727E-2</v>
      </c>
      <c r="V19" s="16">
        <v>7.7922077922077906E-2</v>
      </c>
      <c r="W19" s="16">
        <v>0.13750000000000001</v>
      </c>
      <c r="X19" s="16">
        <v>0.16</v>
      </c>
      <c r="Y19" s="16">
        <v>0.14576271186440701</v>
      </c>
      <c r="Z19" s="16"/>
      <c r="AA19" s="16">
        <v>7.5362318840579701E-2</v>
      </c>
      <c r="AB19" s="16">
        <v>0.14864864864864899</v>
      </c>
      <c r="AC19" s="16"/>
      <c r="AD19" s="16">
        <v>7.69230769230769E-2</v>
      </c>
      <c r="AE19" s="16">
        <v>8.5714285714285701E-2</v>
      </c>
      <c r="AF19" s="16">
        <v>8.8235294117647106E-2</v>
      </c>
      <c r="AG19" s="16">
        <v>5.2631578947368397E-2</v>
      </c>
      <c r="AH19" s="16">
        <v>0.14285714285714299</v>
      </c>
      <c r="AI19" s="16">
        <v>5.7142857142857099E-2</v>
      </c>
      <c r="AJ19" s="16">
        <v>0.180851063829787</v>
      </c>
      <c r="AK19" s="16">
        <v>0.13157894736842099</v>
      </c>
      <c r="AL19" s="16">
        <v>0.16049382716049401</v>
      </c>
      <c r="AM19" s="16">
        <v>0.102362204724409</v>
      </c>
      <c r="AN19" s="16"/>
      <c r="AO19" s="16">
        <v>5.0387596899224799E-2</v>
      </c>
      <c r="AP19" s="16">
        <v>0.12169312169312201</v>
      </c>
      <c r="AQ19" s="16">
        <v>0.16546762589928099</v>
      </c>
      <c r="AR19" s="16">
        <v>0.154929577464789</v>
      </c>
      <c r="AS19" s="16">
        <v>0.25</v>
      </c>
      <c r="AT19" s="16">
        <v>0</v>
      </c>
      <c r="AU19" s="16"/>
      <c r="AV19" s="16">
        <v>0.16666666666666699</v>
      </c>
      <c r="AW19" s="16">
        <v>0</v>
      </c>
      <c r="AX19" s="16">
        <v>9.0909090909090898E-2</v>
      </c>
      <c r="AY19" s="16">
        <v>0</v>
      </c>
      <c r="AZ19" s="16">
        <v>0</v>
      </c>
      <c r="BA19" s="16">
        <v>0.12765957446808501</v>
      </c>
      <c r="BB19" s="16">
        <v>6.5789473684210495E-2</v>
      </c>
      <c r="BC19" s="16">
        <v>5.2631578947368397E-2</v>
      </c>
      <c r="BD19" s="16">
        <v>7.69230769230769E-2</v>
      </c>
      <c r="BE19" s="16">
        <v>0.19254658385093201</v>
      </c>
      <c r="BF19" s="16">
        <v>0.16867469879518099</v>
      </c>
      <c r="BG19" s="16">
        <v>9.0909090909090898E-2</v>
      </c>
      <c r="BH19" s="16">
        <v>7.2463768115942004E-2</v>
      </c>
      <c r="BI19" s="16">
        <v>6.6666666666666693E-2</v>
      </c>
      <c r="BJ19" s="16">
        <v>7.69230769230769E-2</v>
      </c>
      <c r="BK19" s="16">
        <v>5.5555555555555601E-2</v>
      </c>
      <c r="BL19" s="16">
        <v>6.25E-2</v>
      </c>
      <c r="BM19" s="16">
        <v>0.05</v>
      </c>
      <c r="BN19" s="16">
        <v>9.0909090909090898E-2</v>
      </c>
      <c r="BO19" s="16"/>
      <c r="BP19" s="16">
        <v>0.126415094339623</v>
      </c>
      <c r="BQ19" s="16"/>
      <c r="BR19" s="16">
        <v>0.11551724137931001</v>
      </c>
      <c r="BS19" s="16"/>
      <c r="BT19" s="16">
        <v>0.14452214452214501</v>
      </c>
    </row>
    <row r="20" spans="2:72" ht="32" x14ac:dyDescent="0.2">
      <c r="B20" s="17" t="s">
        <v>188</v>
      </c>
      <c r="C20" s="16">
        <v>9.9162011173184406E-2</v>
      </c>
      <c r="D20" s="16">
        <v>0.116279069767442</v>
      </c>
      <c r="E20" s="16">
        <v>4.1666666666666699E-2</v>
      </c>
      <c r="F20" s="16">
        <v>0</v>
      </c>
      <c r="G20" s="16">
        <v>0.08</v>
      </c>
      <c r="H20" s="16">
        <v>0.2</v>
      </c>
      <c r="I20" s="16">
        <v>8.9743589743589702E-2</v>
      </c>
      <c r="J20" s="16">
        <v>0.155555555555556</v>
      </c>
      <c r="K20" s="16">
        <v>0.13636363636363599</v>
      </c>
      <c r="L20" s="16">
        <v>6.0606060606060601E-2</v>
      </c>
      <c r="M20" s="16">
        <v>6.8965517241379296E-2</v>
      </c>
      <c r="N20" s="16">
        <v>0.16666666666666699</v>
      </c>
      <c r="O20" s="16">
        <v>0</v>
      </c>
      <c r="P20" s="16"/>
      <c r="Q20" s="16">
        <v>0.108108108108108</v>
      </c>
      <c r="R20" s="16">
        <v>0</v>
      </c>
      <c r="S20" s="16">
        <v>0.14285714285714299</v>
      </c>
      <c r="T20" s="16">
        <v>0.15909090909090901</v>
      </c>
      <c r="U20" s="16">
        <v>9.0909090909090898E-2</v>
      </c>
      <c r="V20" s="16">
        <v>0.15584415584415601</v>
      </c>
      <c r="W20" s="16">
        <v>0.05</v>
      </c>
      <c r="X20" s="16">
        <v>0.12</v>
      </c>
      <c r="Y20" s="16">
        <v>8.8135593220338995E-2</v>
      </c>
      <c r="Z20" s="16"/>
      <c r="AA20" s="16">
        <v>0.104347826086957</v>
      </c>
      <c r="AB20" s="16">
        <v>9.45945945945946E-2</v>
      </c>
      <c r="AC20" s="16"/>
      <c r="AD20" s="16">
        <v>8.9743589743589702E-2</v>
      </c>
      <c r="AE20" s="16">
        <v>8.5714285714285701E-2</v>
      </c>
      <c r="AF20" s="16">
        <v>5.8823529411764698E-2</v>
      </c>
      <c r="AG20" s="16">
        <v>0.12280701754386</v>
      </c>
      <c r="AH20" s="16">
        <v>0.107142857142857</v>
      </c>
      <c r="AI20" s="16">
        <v>8.5714285714285701E-2</v>
      </c>
      <c r="AJ20" s="16">
        <v>0.10638297872340401</v>
      </c>
      <c r="AK20" s="16">
        <v>0.13157894736842099</v>
      </c>
      <c r="AL20" s="16">
        <v>0.13580246913580199</v>
      </c>
      <c r="AM20" s="16">
        <v>7.0866141732283505E-2</v>
      </c>
      <c r="AN20" s="16"/>
      <c r="AO20" s="16">
        <v>0.124031007751938</v>
      </c>
      <c r="AP20" s="16">
        <v>7.4074074074074098E-2</v>
      </c>
      <c r="AQ20" s="16">
        <v>0.100719424460432</v>
      </c>
      <c r="AR20" s="16">
        <v>8.4507042253521097E-2</v>
      </c>
      <c r="AS20" s="16">
        <v>0.05</v>
      </c>
      <c r="AT20" s="16">
        <v>0.230769230769231</v>
      </c>
      <c r="AU20" s="16"/>
      <c r="AV20" s="16">
        <v>0.16666666666666699</v>
      </c>
      <c r="AW20" s="16">
        <v>0</v>
      </c>
      <c r="AX20" s="16">
        <v>7.7922077922077906E-2</v>
      </c>
      <c r="AY20" s="16">
        <v>0.1</v>
      </c>
      <c r="AZ20" s="16">
        <v>0.25</v>
      </c>
      <c r="BA20" s="16">
        <v>8.5106382978723402E-2</v>
      </c>
      <c r="BB20" s="16">
        <v>0.118421052631579</v>
      </c>
      <c r="BC20" s="16">
        <v>0.105263157894737</v>
      </c>
      <c r="BD20" s="16">
        <v>0</v>
      </c>
      <c r="BE20" s="16">
        <v>0.111801242236025</v>
      </c>
      <c r="BF20" s="16">
        <v>9.6385542168674704E-2</v>
      </c>
      <c r="BG20" s="16">
        <v>9.0909090909090898E-2</v>
      </c>
      <c r="BH20" s="16">
        <v>8.6956521739130405E-2</v>
      </c>
      <c r="BI20" s="16">
        <v>0</v>
      </c>
      <c r="BJ20" s="16">
        <v>7.69230769230769E-2</v>
      </c>
      <c r="BK20" s="16">
        <v>5.5555555555555601E-2</v>
      </c>
      <c r="BL20" s="16">
        <v>0.125</v>
      </c>
      <c r="BM20" s="16">
        <v>0.2</v>
      </c>
      <c r="BN20" s="16">
        <v>0.13636363636363599</v>
      </c>
      <c r="BO20" s="16"/>
      <c r="BP20" s="16">
        <v>9.4339622641509399E-2</v>
      </c>
      <c r="BQ20" s="16"/>
      <c r="BR20" s="16">
        <v>9.8275862068965505E-2</v>
      </c>
      <c r="BS20" s="16"/>
      <c r="BT20" s="16">
        <v>0.10955710955711</v>
      </c>
    </row>
    <row r="21" spans="2:72" ht="32" x14ac:dyDescent="0.2">
      <c r="B21" s="17" t="s">
        <v>189</v>
      </c>
      <c r="C21" s="16">
        <v>9.2178770949720698E-2</v>
      </c>
      <c r="D21" s="16">
        <v>0.127906976744186</v>
      </c>
      <c r="E21" s="16">
        <v>5.5555555555555601E-2</v>
      </c>
      <c r="F21" s="16">
        <v>0.13793103448275901</v>
      </c>
      <c r="G21" s="16">
        <v>0.08</v>
      </c>
      <c r="H21" s="16">
        <v>5.7142857142857099E-2</v>
      </c>
      <c r="I21" s="16">
        <v>7.69230769230769E-2</v>
      </c>
      <c r="J21" s="16">
        <v>8.8888888888888906E-2</v>
      </c>
      <c r="K21" s="16">
        <v>0</v>
      </c>
      <c r="L21" s="16">
        <v>0.10606060606060599</v>
      </c>
      <c r="M21" s="16">
        <v>0</v>
      </c>
      <c r="N21" s="16">
        <v>8.3333333333333301E-2</v>
      </c>
      <c r="O21" s="16">
        <v>0</v>
      </c>
      <c r="P21" s="16"/>
      <c r="Q21" s="16">
        <v>0</v>
      </c>
      <c r="R21" s="16">
        <v>0</v>
      </c>
      <c r="S21" s="16">
        <v>8.5714285714285701E-2</v>
      </c>
      <c r="T21" s="16">
        <v>0.11363636363636399</v>
      </c>
      <c r="U21" s="16">
        <v>4.5454545454545497E-2</v>
      </c>
      <c r="V21" s="16">
        <v>7.7922077922077906E-2</v>
      </c>
      <c r="W21" s="16">
        <v>8.7499999999999994E-2</v>
      </c>
      <c r="X21" s="16">
        <v>0.08</v>
      </c>
      <c r="Y21" s="16">
        <v>0.12542372881355901</v>
      </c>
      <c r="Z21" s="16"/>
      <c r="AA21" s="16">
        <v>6.6666666666666693E-2</v>
      </c>
      <c r="AB21" s="16">
        <v>0.116216216216216</v>
      </c>
      <c r="AC21" s="16"/>
      <c r="AD21" s="16">
        <v>3.8461538461538498E-2</v>
      </c>
      <c r="AE21" s="16">
        <v>8.5714285714285701E-2</v>
      </c>
      <c r="AF21" s="16">
        <v>2.9411764705882401E-2</v>
      </c>
      <c r="AG21" s="16">
        <v>0.12280701754386</v>
      </c>
      <c r="AH21" s="16">
        <v>0.107142857142857</v>
      </c>
      <c r="AI21" s="16">
        <v>8.5714285714285701E-2</v>
      </c>
      <c r="AJ21" s="16">
        <v>0.12765957446808501</v>
      </c>
      <c r="AK21" s="16">
        <v>0.13157894736842099</v>
      </c>
      <c r="AL21" s="16">
        <v>7.4074074074074098E-2</v>
      </c>
      <c r="AM21" s="16">
        <v>8.6614173228346497E-2</v>
      </c>
      <c r="AN21" s="16"/>
      <c r="AO21" s="16">
        <v>7.3643410852713198E-2</v>
      </c>
      <c r="AP21" s="16">
        <v>8.99470899470899E-2</v>
      </c>
      <c r="AQ21" s="16">
        <v>0.100719424460432</v>
      </c>
      <c r="AR21" s="16">
        <v>0.12676056338028199</v>
      </c>
      <c r="AS21" s="16">
        <v>0.15</v>
      </c>
      <c r="AT21" s="16">
        <v>0</v>
      </c>
      <c r="AU21" s="16"/>
      <c r="AV21" s="16">
        <v>0</v>
      </c>
      <c r="AW21" s="16">
        <v>0</v>
      </c>
      <c r="AX21" s="16">
        <v>0.14285714285714299</v>
      </c>
      <c r="AY21" s="16">
        <v>0.1</v>
      </c>
      <c r="AZ21" s="16">
        <v>0</v>
      </c>
      <c r="BA21" s="16">
        <v>0</v>
      </c>
      <c r="BB21" s="16">
        <v>6.5789473684210495E-2</v>
      </c>
      <c r="BC21" s="16">
        <v>0.105263157894737</v>
      </c>
      <c r="BD21" s="16">
        <v>7.69230769230769E-2</v>
      </c>
      <c r="BE21" s="16">
        <v>0.12422360248447201</v>
      </c>
      <c r="BF21" s="16">
        <v>0.16867469879518099</v>
      </c>
      <c r="BG21" s="16">
        <v>9.0909090909090898E-2</v>
      </c>
      <c r="BH21" s="16">
        <v>7.2463768115942004E-2</v>
      </c>
      <c r="BI21" s="16">
        <v>0</v>
      </c>
      <c r="BJ21" s="16">
        <v>7.69230769230769E-2</v>
      </c>
      <c r="BK21" s="16">
        <v>2.7777777777777801E-2</v>
      </c>
      <c r="BL21" s="16">
        <v>6.25E-2</v>
      </c>
      <c r="BM21" s="16">
        <v>0</v>
      </c>
      <c r="BN21" s="16">
        <v>9.0909090909090898E-2</v>
      </c>
      <c r="BO21" s="16"/>
      <c r="BP21" s="16">
        <v>0.10377358490565999</v>
      </c>
      <c r="BQ21" s="16"/>
      <c r="BR21" s="16">
        <v>9.1379310344827602E-2</v>
      </c>
      <c r="BS21" s="16"/>
      <c r="BT21" s="16">
        <v>0.107226107226107</v>
      </c>
    </row>
    <row r="22" spans="2:72" ht="32" x14ac:dyDescent="0.2">
      <c r="B22" s="17" t="s">
        <v>190</v>
      </c>
      <c r="C22" s="16">
        <v>8.2402234636871505E-2</v>
      </c>
      <c r="D22" s="16">
        <v>0.108527131782946</v>
      </c>
      <c r="E22" s="16">
        <v>6.9444444444444406E-2</v>
      </c>
      <c r="F22" s="16">
        <v>0.13793103448275901</v>
      </c>
      <c r="G22" s="16">
        <v>0.1</v>
      </c>
      <c r="H22" s="16">
        <v>0</v>
      </c>
      <c r="I22" s="16">
        <v>0.115384615384615</v>
      </c>
      <c r="J22" s="16">
        <v>4.4444444444444398E-2</v>
      </c>
      <c r="K22" s="16">
        <v>4.5454545454545497E-2</v>
      </c>
      <c r="L22" s="16">
        <v>3.03030303030303E-2</v>
      </c>
      <c r="M22" s="16">
        <v>6.8965517241379296E-2</v>
      </c>
      <c r="N22" s="16">
        <v>0</v>
      </c>
      <c r="O22" s="16">
        <v>0.125</v>
      </c>
      <c r="P22" s="16"/>
      <c r="Q22" s="16">
        <v>0</v>
      </c>
      <c r="R22" s="16">
        <v>0</v>
      </c>
      <c r="S22" s="16">
        <v>0</v>
      </c>
      <c r="T22" s="16">
        <v>4.5454545454545497E-2</v>
      </c>
      <c r="U22" s="16">
        <v>0.11363636363636399</v>
      </c>
      <c r="V22" s="16">
        <v>5.1948051948052E-2</v>
      </c>
      <c r="W22" s="16">
        <v>0.1</v>
      </c>
      <c r="X22" s="16">
        <v>0.08</v>
      </c>
      <c r="Y22" s="16">
        <v>0.115254237288136</v>
      </c>
      <c r="Z22" s="16"/>
      <c r="AA22" s="16">
        <v>5.5072463768115899E-2</v>
      </c>
      <c r="AB22" s="16">
        <v>0.108108108108108</v>
      </c>
      <c r="AC22" s="16"/>
      <c r="AD22" s="16">
        <v>0</v>
      </c>
      <c r="AE22" s="16">
        <v>5.7142857142857099E-2</v>
      </c>
      <c r="AF22" s="16">
        <v>0.14705882352941199</v>
      </c>
      <c r="AG22" s="16">
        <v>0</v>
      </c>
      <c r="AH22" s="16">
        <v>3.5714285714285698E-2</v>
      </c>
      <c r="AI22" s="16">
        <v>8.5714285714285701E-2</v>
      </c>
      <c r="AJ22" s="16">
        <v>8.5106382978723402E-2</v>
      </c>
      <c r="AK22" s="16">
        <v>0.118421052631579</v>
      </c>
      <c r="AL22" s="16">
        <v>0.11111111111111099</v>
      </c>
      <c r="AM22" s="16">
        <v>0.14173228346456701</v>
      </c>
      <c r="AN22" s="16"/>
      <c r="AO22" s="16">
        <v>5.0387596899224799E-2</v>
      </c>
      <c r="AP22" s="16">
        <v>0.10582010582010599</v>
      </c>
      <c r="AQ22" s="16">
        <v>0.100719424460432</v>
      </c>
      <c r="AR22" s="16">
        <v>4.2253521126760597E-2</v>
      </c>
      <c r="AS22" s="16">
        <v>0.2</v>
      </c>
      <c r="AT22" s="16">
        <v>7.69230769230769E-2</v>
      </c>
      <c r="AU22" s="16"/>
      <c r="AV22" s="16">
        <v>0</v>
      </c>
      <c r="AW22" s="16">
        <v>0</v>
      </c>
      <c r="AX22" s="16">
        <v>0.11688311688311701</v>
      </c>
      <c r="AY22" s="16">
        <v>0</v>
      </c>
      <c r="AZ22" s="16">
        <v>0</v>
      </c>
      <c r="BA22" s="16">
        <v>0.10638297872340401</v>
      </c>
      <c r="BB22" s="16">
        <v>9.2105263157894704E-2</v>
      </c>
      <c r="BC22" s="16">
        <v>5.2631578947368397E-2</v>
      </c>
      <c r="BD22" s="16">
        <v>0</v>
      </c>
      <c r="BE22" s="16">
        <v>9.9378881987577605E-2</v>
      </c>
      <c r="BF22" s="16">
        <v>0.132530120481928</v>
      </c>
      <c r="BG22" s="16">
        <v>0.18181818181818199</v>
      </c>
      <c r="BH22" s="16">
        <v>4.3478260869565202E-2</v>
      </c>
      <c r="BI22" s="16">
        <v>6.6666666666666693E-2</v>
      </c>
      <c r="BJ22" s="16">
        <v>0</v>
      </c>
      <c r="BK22" s="16">
        <v>0</v>
      </c>
      <c r="BL22" s="16">
        <v>6.25E-2</v>
      </c>
      <c r="BM22" s="16">
        <v>0.05</v>
      </c>
      <c r="BN22" s="16">
        <v>4.5454545454545497E-2</v>
      </c>
      <c r="BO22" s="16"/>
      <c r="BP22" s="16">
        <v>9.8113207547169803E-2</v>
      </c>
      <c r="BQ22" s="16"/>
      <c r="BR22" s="16">
        <v>8.4482758620689699E-2</v>
      </c>
      <c r="BS22" s="16"/>
      <c r="BT22" s="16">
        <v>0.114219114219114</v>
      </c>
    </row>
    <row r="23" spans="2:72" ht="32" x14ac:dyDescent="0.2">
      <c r="B23" s="17" t="s">
        <v>191</v>
      </c>
      <c r="C23" s="16">
        <v>7.1229050279329603E-2</v>
      </c>
      <c r="D23" s="16">
        <v>9.6899224806201598E-2</v>
      </c>
      <c r="E23" s="16">
        <v>0</v>
      </c>
      <c r="F23" s="16">
        <v>6.8965517241379296E-2</v>
      </c>
      <c r="G23" s="16">
        <v>0.12</v>
      </c>
      <c r="H23" s="16">
        <v>8.5714285714285701E-2</v>
      </c>
      <c r="I23" s="16">
        <v>5.1282051282051301E-2</v>
      </c>
      <c r="J23" s="16">
        <v>4.4444444444444398E-2</v>
      </c>
      <c r="K23" s="16">
        <v>4.5454545454545497E-2</v>
      </c>
      <c r="L23" s="16">
        <v>6.0606060606060601E-2</v>
      </c>
      <c r="M23" s="16">
        <v>3.4482758620689703E-2</v>
      </c>
      <c r="N23" s="16">
        <v>0.125</v>
      </c>
      <c r="O23" s="16">
        <v>0</v>
      </c>
      <c r="P23" s="16"/>
      <c r="Q23" s="16">
        <v>8.1081081081081099E-2</v>
      </c>
      <c r="R23" s="16">
        <v>0</v>
      </c>
      <c r="S23" s="16">
        <v>2.8571428571428598E-2</v>
      </c>
      <c r="T23" s="16">
        <v>4.5454545454545497E-2</v>
      </c>
      <c r="U23" s="16">
        <v>2.27272727272727E-2</v>
      </c>
      <c r="V23" s="16">
        <v>0.11688311688311701</v>
      </c>
      <c r="W23" s="16">
        <v>8.7499999999999994E-2</v>
      </c>
      <c r="X23" s="16">
        <v>1.3333333333333299E-2</v>
      </c>
      <c r="Y23" s="16">
        <v>9.1525423728813601E-2</v>
      </c>
      <c r="Z23" s="16"/>
      <c r="AA23" s="16">
        <v>6.6666666666666693E-2</v>
      </c>
      <c r="AB23" s="16">
        <v>7.5675675675675694E-2</v>
      </c>
      <c r="AC23" s="16"/>
      <c r="AD23" s="16">
        <v>2.5641025641025599E-2</v>
      </c>
      <c r="AE23" s="16">
        <v>2.8571428571428598E-2</v>
      </c>
      <c r="AF23" s="16">
        <v>5.8823529411764698E-2</v>
      </c>
      <c r="AG23" s="16">
        <v>7.0175438596491196E-2</v>
      </c>
      <c r="AH23" s="16">
        <v>7.1428571428571397E-2</v>
      </c>
      <c r="AI23" s="16">
        <v>7.1428571428571397E-2</v>
      </c>
      <c r="AJ23" s="16">
        <v>7.4468085106383003E-2</v>
      </c>
      <c r="AK23" s="16">
        <v>0.13157894736842099</v>
      </c>
      <c r="AL23" s="16">
        <v>4.9382716049382699E-2</v>
      </c>
      <c r="AM23" s="16">
        <v>8.6614173228346497E-2</v>
      </c>
      <c r="AN23" s="16"/>
      <c r="AO23" s="16">
        <v>5.4263565891472902E-2</v>
      </c>
      <c r="AP23" s="16">
        <v>7.4074074074074098E-2</v>
      </c>
      <c r="AQ23" s="16">
        <v>8.6330935251798593E-2</v>
      </c>
      <c r="AR23" s="16">
        <v>9.85915492957746E-2</v>
      </c>
      <c r="AS23" s="16">
        <v>0.1</v>
      </c>
      <c r="AT23" s="16">
        <v>0</v>
      </c>
      <c r="AU23" s="16"/>
      <c r="AV23" s="16">
        <v>0</v>
      </c>
      <c r="AW23" s="16">
        <v>0</v>
      </c>
      <c r="AX23" s="16">
        <v>3.8961038961039002E-2</v>
      </c>
      <c r="AY23" s="16">
        <v>0.1</v>
      </c>
      <c r="AZ23" s="16">
        <v>0</v>
      </c>
      <c r="BA23" s="16">
        <v>6.3829787234042507E-2</v>
      </c>
      <c r="BB23" s="16">
        <v>7.8947368421052599E-2</v>
      </c>
      <c r="BC23" s="16">
        <v>0</v>
      </c>
      <c r="BD23" s="16">
        <v>7.69230769230769E-2</v>
      </c>
      <c r="BE23" s="16">
        <v>9.3167701863354005E-2</v>
      </c>
      <c r="BF23" s="16">
        <v>0.108433734939759</v>
      </c>
      <c r="BG23" s="16">
        <v>0.18181818181818199</v>
      </c>
      <c r="BH23" s="16">
        <v>8.6956521739130405E-2</v>
      </c>
      <c r="BI23" s="16">
        <v>6.6666666666666693E-2</v>
      </c>
      <c r="BJ23" s="16">
        <v>0</v>
      </c>
      <c r="BK23" s="16">
        <v>2.7777777777777801E-2</v>
      </c>
      <c r="BL23" s="16">
        <v>3.125E-2</v>
      </c>
      <c r="BM23" s="16">
        <v>0.05</v>
      </c>
      <c r="BN23" s="16">
        <v>4.5454545454545497E-2</v>
      </c>
      <c r="BO23" s="16"/>
      <c r="BP23" s="16">
        <v>7.5471698113207503E-2</v>
      </c>
      <c r="BQ23" s="16"/>
      <c r="BR23" s="16">
        <v>6.3793103448275906E-2</v>
      </c>
      <c r="BS23" s="16"/>
      <c r="BT23" s="16">
        <v>8.3916083916083906E-2</v>
      </c>
    </row>
    <row r="24" spans="2:72" ht="32" x14ac:dyDescent="0.2">
      <c r="B24" s="17" t="s">
        <v>192</v>
      </c>
      <c r="C24" s="16">
        <v>6.8435754189944104E-2</v>
      </c>
      <c r="D24" s="16">
        <v>6.2015503875968998E-2</v>
      </c>
      <c r="E24" s="16">
        <v>0.11111111111111099</v>
      </c>
      <c r="F24" s="16">
        <v>3.4482758620689703E-2</v>
      </c>
      <c r="G24" s="16">
        <v>0.12</v>
      </c>
      <c r="H24" s="16">
        <v>5.7142857142857099E-2</v>
      </c>
      <c r="I24" s="16">
        <v>6.4102564102564097E-2</v>
      </c>
      <c r="J24" s="16">
        <v>6.6666666666666693E-2</v>
      </c>
      <c r="K24" s="16">
        <v>9.0909090909090898E-2</v>
      </c>
      <c r="L24" s="16">
        <v>1.5151515151515201E-2</v>
      </c>
      <c r="M24" s="16">
        <v>6.8965517241379296E-2</v>
      </c>
      <c r="N24" s="16">
        <v>0.125</v>
      </c>
      <c r="O24" s="16">
        <v>0</v>
      </c>
      <c r="P24" s="16"/>
      <c r="Q24" s="16">
        <v>5.4054054054054099E-2</v>
      </c>
      <c r="R24" s="16">
        <v>0</v>
      </c>
      <c r="S24" s="16">
        <v>0</v>
      </c>
      <c r="T24" s="16">
        <v>2.27272727272727E-2</v>
      </c>
      <c r="U24" s="16">
        <v>4.5454545454545497E-2</v>
      </c>
      <c r="V24" s="16">
        <v>7.7922077922077906E-2</v>
      </c>
      <c r="W24" s="16">
        <v>6.25E-2</v>
      </c>
      <c r="X24" s="16">
        <v>6.6666666666666693E-2</v>
      </c>
      <c r="Y24" s="16">
        <v>9.4915254237288096E-2</v>
      </c>
      <c r="Z24" s="16"/>
      <c r="AA24" s="16">
        <v>4.6376811594202899E-2</v>
      </c>
      <c r="AB24" s="16">
        <v>8.9189189189189194E-2</v>
      </c>
      <c r="AC24" s="16"/>
      <c r="AD24" s="16">
        <v>3.8461538461538498E-2</v>
      </c>
      <c r="AE24" s="16">
        <v>0.114285714285714</v>
      </c>
      <c r="AF24" s="16">
        <v>0</v>
      </c>
      <c r="AG24" s="16">
        <v>1.7543859649122799E-2</v>
      </c>
      <c r="AH24" s="16">
        <v>0.125</v>
      </c>
      <c r="AI24" s="16">
        <v>2.8571428571428598E-2</v>
      </c>
      <c r="AJ24" s="16">
        <v>0.10638297872340401</v>
      </c>
      <c r="AK24" s="16">
        <v>7.8947368421052599E-2</v>
      </c>
      <c r="AL24" s="16">
        <v>7.4074074074074098E-2</v>
      </c>
      <c r="AM24" s="16">
        <v>7.8740157480315001E-2</v>
      </c>
      <c r="AN24" s="16"/>
      <c r="AO24" s="16">
        <v>5.0387596899224799E-2</v>
      </c>
      <c r="AP24" s="16">
        <v>5.8201058201058198E-2</v>
      </c>
      <c r="AQ24" s="16">
        <v>8.6330935251798593E-2</v>
      </c>
      <c r="AR24" s="16">
        <v>0.11267605633802801</v>
      </c>
      <c r="AS24" s="16">
        <v>7.4999999999999997E-2</v>
      </c>
      <c r="AT24" s="16">
        <v>7.69230769230769E-2</v>
      </c>
      <c r="AU24" s="16"/>
      <c r="AV24" s="16">
        <v>0.16666666666666699</v>
      </c>
      <c r="AW24" s="16">
        <v>0</v>
      </c>
      <c r="AX24" s="16">
        <v>6.4935064935064901E-2</v>
      </c>
      <c r="AY24" s="16">
        <v>0</v>
      </c>
      <c r="AZ24" s="16">
        <v>0</v>
      </c>
      <c r="BA24" s="16">
        <v>4.2553191489361701E-2</v>
      </c>
      <c r="BB24" s="16">
        <v>6.5789473684210495E-2</v>
      </c>
      <c r="BC24" s="16">
        <v>5.2631578947368397E-2</v>
      </c>
      <c r="BD24" s="16">
        <v>7.69230769230769E-2</v>
      </c>
      <c r="BE24" s="16">
        <v>7.4534161490683204E-2</v>
      </c>
      <c r="BF24" s="16">
        <v>8.4337349397590397E-2</v>
      </c>
      <c r="BG24" s="16">
        <v>0</v>
      </c>
      <c r="BH24" s="16">
        <v>7.2463768115942004E-2</v>
      </c>
      <c r="BI24" s="16">
        <v>6.6666666666666693E-2</v>
      </c>
      <c r="BJ24" s="16">
        <v>0.15384615384615399</v>
      </c>
      <c r="BK24" s="16">
        <v>8.3333333333333301E-2</v>
      </c>
      <c r="BL24" s="16">
        <v>9.375E-2</v>
      </c>
      <c r="BM24" s="16">
        <v>0</v>
      </c>
      <c r="BN24" s="16">
        <v>4.5454545454545497E-2</v>
      </c>
      <c r="BO24" s="16"/>
      <c r="BP24" s="16">
        <v>6.4150943396226401E-2</v>
      </c>
      <c r="BQ24" s="16"/>
      <c r="BR24" s="16">
        <v>6.7241379310344795E-2</v>
      </c>
      <c r="BS24" s="16"/>
      <c r="BT24" s="16">
        <v>7.69230769230769E-2</v>
      </c>
    </row>
    <row r="25" spans="2:72" ht="16" x14ac:dyDescent="0.2">
      <c r="B25" s="17" t="s">
        <v>193</v>
      </c>
      <c r="C25" s="16">
        <v>6.7039106145251395E-2</v>
      </c>
      <c r="D25" s="16">
        <v>8.9147286821705404E-2</v>
      </c>
      <c r="E25" s="16">
        <v>4.1666666666666699E-2</v>
      </c>
      <c r="F25" s="16">
        <v>3.4482758620689703E-2</v>
      </c>
      <c r="G25" s="16">
        <v>0.08</v>
      </c>
      <c r="H25" s="16">
        <v>0.14285714285714299</v>
      </c>
      <c r="I25" s="16">
        <v>5.1282051282051301E-2</v>
      </c>
      <c r="J25" s="16">
        <v>6.6666666666666693E-2</v>
      </c>
      <c r="K25" s="16">
        <v>0.13636363636363599</v>
      </c>
      <c r="L25" s="16">
        <v>1.5151515151515201E-2</v>
      </c>
      <c r="M25" s="16">
        <v>0</v>
      </c>
      <c r="N25" s="16">
        <v>4.1666666666666699E-2</v>
      </c>
      <c r="O25" s="16">
        <v>0</v>
      </c>
      <c r="P25" s="16"/>
      <c r="Q25" s="16">
        <v>2.7027027027027001E-2</v>
      </c>
      <c r="R25" s="16">
        <v>3.5714285714285698E-2</v>
      </c>
      <c r="S25" s="16">
        <v>0</v>
      </c>
      <c r="T25" s="16">
        <v>9.0909090909090898E-2</v>
      </c>
      <c r="U25" s="16">
        <v>0</v>
      </c>
      <c r="V25" s="16">
        <v>6.4935064935064901E-2</v>
      </c>
      <c r="W25" s="16">
        <v>6.25E-2</v>
      </c>
      <c r="X25" s="16">
        <v>0.08</v>
      </c>
      <c r="Y25" s="16">
        <v>8.8135593220338995E-2</v>
      </c>
      <c r="Z25" s="16"/>
      <c r="AA25" s="16">
        <v>4.6376811594202899E-2</v>
      </c>
      <c r="AB25" s="16">
        <v>8.6486486486486505E-2</v>
      </c>
      <c r="AC25" s="16"/>
      <c r="AD25" s="16">
        <v>5.1282051282051301E-2</v>
      </c>
      <c r="AE25" s="16">
        <v>5.7142857142857099E-2</v>
      </c>
      <c r="AF25" s="16">
        <v>5.8823529411764698E-2</v>
      </c>
      <c r="AG25" s="16">
        <v>3.5087719298245598E-2</v>
      </c>
      <c r="AH25" s="16">
        <v>0.107142857142857</v>
      </c>
      <c r="AI25" s="16">
        <v>5.7142857142857099E-2</v>
      </c>
      <c r="AJ25" s="16">
        <v>0.117021276595745</v>
      </c>
      <c r="AK25" s="16">
        <v>0.105263157894737</v>
      </c>
      <c r="AL25" s="16">
        <v>0</v>
      </c>
      <c r="AM25" s="16">
        <v>6.2992125984251995E-2</v>
      </c>
      <c r="AN25" s="16"/>
      <c r="AO25" s="16">
        <v>4.6511627906976702E-2</v>
      </c>
      <c r="AP25" s="16">
        <v>7.9365079365079402E-2</v>
      </c>
      <c r="AQ25" s="16">
        <v>6.4748201438848907E-2</v>
      </c>
      <c r="AR25" s="16">
        <v>8.4507042253521097E-2</v>
      </c>
      <c r="AS25" s="16">
        <v>0.15</v>
      </c>
      <c r="AT25" s="16">
        <v>0</v>
      </c>
      <c r="AU25" s="16"/>
      <c r="AV25" s="16">
        <v>0.16666666666666699</v>
      </c>
      <c r="AW25" s="16">
        <v>0</v>
      </c>
      <c r="AX25" s="16">
        <v>0.14285714285714299</v>
      </c>
      <c r="AY25" s="16">
        <v>0</v>
      </c>
      <c r="AZ25" s="16">
        <v>0</v>
      </c>
      <c r="BA25" s="16">
        <v>4.2553191489361701E-2</v>
      </c>
      <c r="BB25" s="16">
        <v>5.2631578947368397E-2</v>
      </c>
      <c r="BC25" s="16">
        <v>0</v>
      </c>
      <c r="BD25" s="16">
        <v>0</v>
      </c>
      <c r="BE25" s="16">
        <v>5.5900621118012403E-2</v>
      </c>
      <c r="BF25" s="16">
        <v>4.81927710843374E-2</v>
      </c>
      <c r="BG25" s="16">
        <v>0</v>
      </c>
      <c r="BH25" s="16">
        <v>8.6956521739130405E-2</v>
      </c>
      <c r="BI25" s="16">
        <v>0.133333333333333</v>
      </c>
      <c r="BJ25" s="16">
        <v>0.15384615384615399</v>
      </c>
      <c r="BK25" s="16">
        <v>5.5555555555555601E-2</v>
      </c>
      <c r="BL25" s="16">
        <v>6.25E-2</v>
      </c>
      <c r="BM25" s="16">
        <v>0.05</v>
      </c>
      <c r="BN25" s="16">
        <v>9.0909090909090898E-2</v>
      </c>
      <c r="BO25" s="16"/>
      <c r="BP25" s="16">
        <v>7.3584905660377398E-2</v>
      </c>
      <c r="BQ25" s="16"/>
      <c r="BR25" s="16">
        <v>6.8965517241379296E-2</v>
      </c>
      <c r="BS25" s="16"/>
      <c r="BT25" s="16">
        <v>7.2261072261072298E-2</v>
      </c>
    </row>
    <row r="26" spans="2:72" ht="16" x14ac:dyDescent="0.2">
      <c r="B26" s="17" t="s">
        <v>194</v>
      </c>
      <c r="C26" s="16">
        <v>6.0055865921787702E-2</v>
      </c>
      <c r="D26" s="16">
        <v>8.1395348837209294E-2</v>
      </c>
      <c r="E26" s="16">
        <v>8.3333333333333301E-2</v>
      </c>
      <c r="F26" s="16">
        <v>6.8965517241379296E-2</v>
      </c>
      <c r="G26" s="16">
        <v>0.06</v>
      </c>
      <c r="H26" s="16">
        <v>5.7142857142857099E-2</v>
      </c>
      <c r="I26" s="16">
        <v>1.2820512820512799E-2</v>
      </c>
      <c r="J26" s="16">
        <v>6.6666666666666693E-2</v>
      </c>
      <c r="K26" s="16">
        <v>0</v>
      </c>
      <c r="L26" s="16">
        <v>7.5757575757575801E-2</v>
      </c>
      <c r="M26" s="16">
        <v>0</v>
      </c>
      <c r="N26" s="16">
        <v>0</v>
      </c>
      <c r="O26" s="16">
        <v>0</v>
      </c>
      <c r="P26" s="16"/>
      <c r="Q26" s="16">
        <v>5.4054054054054099E-2</v>
      </c>
      <c r="R26" s="16">
        <v>0</v>
      </c>
      <c r="S26" s="16">
        <v>5.7142857142857099E-2</v>
      </c>
      <c r="T26" s="16">
        <v>2.27272727272727E-2</v>
      </c>
      <c r="U26" s="16">
        <v>4.5454545454545497E-2</v>
      </c>
      <c r="V26" s="16">
        <v>6.4935064935064901E-2</v>
      </c>
      <c r="W26" s="16">
        <v>0.05</v>
      </c>
      <c r="X26" s="16">
        <v>0.04</v>
      </c>
      <c r="Y26" s="16">
        <v>8.1355932203389797E-2</v>
      </c>
      <c r="Z26" s="16"/>
      <c r="AA26" s="16">
        <v>4.6376811594202899E-2</v>
      </c>
      <c r="AB26" s="16">
        <v>7.2972972972973005E-2</v>
      </c>
      <c r="AC26" s="16"/>
      <c r="AD26" s="16">
        <v>5.1282051282051301E-2</v>
      </c>
      <c r="AE26" s="16">
        <v>5.7142857142857099E-2</v>
      </c>
      <c r="AF26" s="16">
        <v>2.9411764705882401E-2</v>
      </c>
      <c r="AG26" s="16">
        <v>5.2631578947368397E-2</v>
      </c>
      <c r="AH26" s="16">
        <v>8.9285714285714302E-2</v>
      </c>
      <c r="AI26" s="16">
        <v>4.2857142857142899E-2</v>
      </c>
      <c r="AJ26" s="16">
        <v>6.3829787234042507E-2</v>
      </c>
      <c r="AK26" s="16">
        <v>7.8947368421052599E-2</v>
      </c>
      <c r="AL26" s="16">
        <v>7.4074074074074098E-2</v>
      </c>
      <c r="AM26" s="16">
        <v>5.5118110236220499E-2</v>
      </c>
      <c r="AN26" s="16"/>
      <c r="AO26" s="16">
        <v>4.6511627906976702E-2</v>
      </c>
      <c r="AP26" s="16">
        <v>5.29100529100529E-2</v>
      </c>
      <c r="AQ26" s="16">
        <v>5.0359712230215799E-2</v>
      </c>
      <c r="AR26" s="16">
        <v>9.85915492957746E-2</v>
      </c>
      <c r="AS26" s="16">
        <v>0.15</v>
      </c>
      <c r="AT26" s="16">
        <v>7.69230769230769E-2</v>
      </c>
      <c r="AU26" s="16"/>
      <c r="AV26" s="16">
        <v>0</v>
      </c>
      <c r="AW26" s="16">
        <v>0</v>
      </c>
      <c r="AX26" s="16">
        <v>5.1948051948052E-2</v>
      </c>
      <c r="AY26" s="16">
        <v>0.1</v>
      </c>
      <c r="AZ26" s="16">
        <v>0.25</v>
      </c>
      <c r="BA26" s="16">
        <v>8.5106382978723402E-2</v>
      </c>
      <c r="BB26" s="16">
        <v>2.6315789473684199E-2</v>
      </c>
      <c r="BC26" s="16">
        <v>0</v>
      </c>
      <c r="BD26" s="16">
        <v>7.69230769230769E-2</v>
      </c>
      <c r="BE26" s="16">
        <v>6.2111801242236003E-2</v>
      </c>
      <c r="BF26" s="16">
        <v>0.108433734939759</v>
      </c>
      <c r="BG26" s="16">
        <v>0</v>
      </c>
      <c r="BH26" s="16">
        <v>0.101449275362319</v>
      </c>
      <c r="BI26" s="16">
        <v>0</v>
      </c>
      <c r="BJ26" s="16">
        <v>0</v>
      </c>
      <c r="BK26" s="16">
        <v>2.7777777777777801E-2</v>
      </c>
      <c r="BL26" s="16">
        <v>0</v>
      </c>
      <c r="BM26" s="16">
        <v>0.05</v>
      </c>
      <c r="BN26" s="16">
        <v>9.0909090909090898E-2</v>
      </c>
      <c r="BO26" s="16"/>
      <c r="BP26" s="16">
        <v>6.6037735849056603E-2</v>
      </c>
      <c r="BQ26" s="16"/>
      <c r="BR26" s="16">
        <v>6.0344827586206899E-2</v>
      </c>
      <c r="BS26" s="16"/>
      <c r="BT26" s="16">
        <v>7.4592074592074606E-2</v>
      </c>
    </row>
    <row r="27" spans="2:72" ht="16" x14ac:dyDescent="0.2">
      <c r="B27" s="17" t="s">
        <v>122</v>
      </c>
      <c r="C27" s="16">
        <v>2.7932960893854702E-3</v>
      </c>
      <c r="D27" s="16">
        <v>7.7519379844961196E-3</v>
      </c>
      <c r="E27" s="16">
        <v>0</v>
      </c>
      <c r="F27" s="16">
        <v>0</v>
      </c>
      <c r="G27" s="16">
        <v>0</v>
      </c>
      <c r="H27" s="16">
        <v>0</v>
      </c>
      <c r="I27" s="16">
        <v>0</v>
      </c>
      <c r="J27" s="16">
        <v>0</v>
      </c>
      <c r="K27" s="16">
        <v>0</v>
      </c>
      <c r="L27" s="16">
        <v>0</v>
      </c>
      <c r="M27" s="16">
        <v>0</v>
      </c>
      <c r="N27" s="16">
        <v>0</v>
      </c>
      <c r="O27" s="16">
        <v>0</v>
      </c>
      <c r="P27" s="16"/>
      <c r="Q27" s="16">
        <v>0</v>
      </c>
      <c r="R27" s="16">
        <v>0</v>
      </c>
      <c r="S27" s="16">
        <v>2.8571428571428598E-2</v>
      </c>
      <c r="T27" s="16">
        <v>0</v>
      </c>
      <c r="U27" s="16">
        <v>0</v>
      </c>
      <c r="V27" s="16">
        <v>0</v>
      </c>
      <c r="W27" s="16">
        <v>0</v>
      </c>
      <c r="X27" s="16">
        <v>0</v>
      </c>
      <c r="Y27" s="16">
        <v>3.3898305084745801E-3</v>
      </c>
      <c r="Z27" s="16"/>
      <c r="AA27" s="16">
        <v>2.8985507246376799E-3</v>
      </c>
      <c r="AB27" s="16">
        <v>2.7027027027026998E-3</v>
      </c>
      <c r="AC27" s="16"/>
      <c r="AD27" s="16">
        <v>0</v>
      </c>
      <c r="AE27" s="16">
        <v>0</v>
      </c>
      <c r="AF27" s="16">
        <v>5.8823529411764698E-2</v>
      </c>
      <c r="AG27" s="16">
        <v>0</v>
      </c>
      <c r="AH27" s="16">
        <v>0</v>
      </c>
      <c r="AI27" s="16">
        <v>0</v>
      </c>
      <c r="AJ27" s="16">
        <v>0</v>
      </c>
      <c r="AK27" s="16">
        <v>0</v>
      </c>
      <c r="AL27" s="16">
        <v>0</v>
      </c>
      <c r="AM27" s="16">
        <v>0</v>
      </c>
      <c r="AN27" s="16"/>
      <c r="AO27" s="16">
        <v>3.8759689922480598E-3</v>
      </c>
      <c r="AP27" s="16">
        <v>0</v>
      </c>
      <c r="AQ27" s="16">
        <v>7.1942446043165497E-3</v>
      </c>
      <c r="AR27" s="16">
        <v>0</v>
      </c>
      <c r="AS27" s="16">
        <v>0</v>
      </c>
      <c r="AT27" s="16">
        <v>0</v>
      </c>
      <c r="AU27" s="16"/>
      <c r="AV27" s="16">
        <v>0</v>
      </c>
      <c r="AW27" s="16">
        <v>0</v>
      </c>
      <c r="AX27" s="16">
        <v>0</v>
      </c>
      <c r="AY27" s="16">
        <v>0</v>
      </c>
      <c r="AZ27" s="16">
        <v>0</v>
      </c>
      <c r="BA27" s="16">
        <v>0</v>
      </c>
      <c r="BB27" s="16">
        <v>0</v>
      </c>
      <c r="BC27" s="16">
        <v>0</v>
      </c>
      <c r="BD27" s="16">
        <v>0</v>
      </c>
      <c r="BE27" s="16">
        <v>6.2111801242236003E-3</v>
      </c>
      <c r="BF27" s="16">
        <v>0</v>
      </c>
      <c r="BG27" s="16">
        <v>0</v>
      </c>
      <c r="BH27" s="16">
        <v>0</v>
      </c>
      <c r="BI27" s="16">
        <v>0</v>
      </c>
      <c r="BJ27" s="16">
        <v>0</v>
      </c>
      <c r="BK27" s="16">
        <v>0</v>
      </c>
      <c r="BL27" s="16">
        <v>0</v>
      </c>
      <c r="BM27" s="16">
        <v>0</v>
      </c>
      <c r="BN27" s="16">
        <v>4.5454545454545497E-2</v>
      </c>
      <c r="BO27" s="16"/>
      <c r="BP27" s="16">
        <v>1.88679245283019E-3</v>
      </c>
      <c r="BQ27" s="16"/>
      <c r="BR27" s="16">
        <v>3.4482758620689698E-3</v>
      </c>
      <c r="BS27" s="16"/>
      <c r="BT27" s="16">
        <v>0</v>
      </c>
    </row>
    <row r="28" spans="2:72" ht="16" x14ac:dyDescent="0.2">
      <c r="B28" s="17" t="s">
        <v>100</v>
      </c>
      <c r="C28" s="18">
        <v>8.3798882681564192E-3</v>
      </c>
      <c r="D28" s="18">
        <v>7.7519379844961196E-3</v>
      </c>
      <c r="E28" s="18">
        <v>1.38888888888889E-2</v>
      </c>
      <c r="F28" s="18">
        <v>0</v>
      </c>
      <c r="G28" s="18">
        <v>0</v>
      </c>
      <c r="H28" s="18">
        <v>5.7142857142857099E-2</v>
      </c>
      <c r="I28" s="18">
        <v>0</v>
      </c>
      <c r="J28" s="18">
        <v>0</v>
      </c>
      <c r="K28" s="18">
        <v>0</v>
      </c>
      <c r="L28" s="18">
        <v>1.5151515151515201E-2</v>
      </c>
      <c r="M28" s="18">
        <v>0</v>
      </c>
      <c r="N28" s="18">
        <v>0</v>
      </c>
      <c r="O28" s="18">
        <v>0</v>
      </c>
      <c r="P28" s="18"/>
      <c r="Q28" s="18">
        <v>5.4054054054054099E-2</v>
      </c>
      <c r="R28" s="18">
        <v>3.5714285714285698E-2</v>
      </c>
      <c r="S28" s="18">
        <v>0</v>
      </c>
      <c r="T28" s="18">
        <v>2.27272727272727E-2</v>
      </c>
      <c r="U28" s="18">
        <v>0</v>
      </c>
      <c r="V28" s="18">
        <v>0</v>
      </c>
      <c r="W28" s="18">
        <v>1.2500000000000001E-2</v>
      </c>
      <c r="X28" s="18">
        <v>0</v>
      </c>
      <c r="Y28" s="18">
        <v>3.3898305084745801E-3</v>
      </c>
      <c r="Z28" s="18"/>
      <c r="AA28" s="18">
        <v>1.4492753623188401E-2</v>
      </c>
      <c r="AB28" s="18">
        <v>2.7027027027026998E-3</v>
      </c>
      <c r="AC28" s="18"/>
      <c r="AD28" s="18">
        <v>3.8461538461538498E-2</v>
      </c>
      <c r="AE28" s="18">
        <v>2.8571428571428598E-2</v>
      </c>
      <c r="AF28" s="18">
        <v>0</v>
      </c>
      <c r="AG28" s="18">
        <v>0</v>
      </c>
      <c r="AH28" s="18">
        <v>0</v>
      </c>
      <c r="AI28" s="18">
        <v>2.8571428571428598E-2</v>
      </c>
      <c r="AJ28" s="18">
        <v>0</v>
      </c>
      <c r="AK28" s="18">
        <v>0</v>
      </c>
      <c r="AL28" s="18">
        <v>0</v>
      </c>
      <c r="AM28" s="18">
        <v>0</v>
      </c>
      <c r="AN28" s="18"/>
      <c r="AO28" s="18">
        <v>1.16279069767442E-2</v>
      </c>
      <c r="AP28" s="18">
        <v>5.2910052910052898E-3</v>
      </c>
      <c r="AQ28" s="18">
        <v>7.1942446043165497E-3</v>
      </c>
      <c r="AR28" s="18">
        <v>0</v>
      </c>
      <c r="AS28" s="18">
        <v>2.5000000000000001E-2</v>
      </c>
      <c r="AT28" s="18">
        <v>0</v>
      </c>
      <c r="AU28" s="18"/>
      <c r="AV28" s="18">
        <v>0</v>
      </c>
      <c r="AW28" s="18">
        <v>0</v>
      </c>
      <c r="AX28" s="18">
        <v>0</v>
      </c>
      <c r="AY28" s="18">
        <v>0.1</v>
      </c>
      <c r="AZ28" s="18">
        <v>0</v>
      </c>
      <c r="BA28" s="18">
        <v>0</v>
      </c>
      <c r="BB28" s="18">
        <v>2.6315789473684199E-2</v>
      </c>
      <c r="BC28" s="18">
        <v>0</v>
      </c>
      <c r="BD28" s="18">
        <v>0</v>
      </c>
      <c r="BE28" s="18">
        <v>0</v>
      </c>
      <c r="BF28" s="18">
        <v>0</v>
      </c>
      <c r="BG28" s="18">
        <v>0</v>
      </c>
      <c r="BH28" s="18">
        <v>0</v>
      </c>
      <c r="BI28" s="18">
        <v>0.133333333333333</v>
      </c>
      <c r="BJ28" s="18">
        <v>0</v>
      </c>
      <c r="BK28" s="18">
        <v>0</v>
      </c>
      <c r="BL28" s="18">
        <v>0</v>
      </c>
      <c r="BM28" s="18">
        <v>0.05</v>
      </c>
      <c r="BN28" s="18">
        <v>0</v>
      </c>
      <c r="BO28" s="18"/>
      <c r="BP28" s="18">
        <v>7.5471698113207496E-3</v>
      </c>
      <c r="BQ28" s="18"/>
      <c r="BR28" s="18">
        <v>6.8965517241379301E-3</v>
      </c>
      <c r="BS28" s="18"/>
      <c r="BT28" s="18">
        <v>9.3240093240093205E-3</v>
      </c>
    </row>
    <row r="29" spans="2:72" x14ac:dyDescent="0.2">
      <c r="B29" s="15" t="s">
        <v>125</v>
      </c>
    </row>
    <row r="30" spans="2:72" x14ac:dyDescent="0.2">
      <c r="B30" t="s">
        <v>93</v>
      </c>
    </row>
    <row r="31" spans="2:72" x14ac:dyDescent="0.2">
      <c r="B31" t="s">
        <v>94</v>
      </c>
    </row>
    <row r="33" spans="2:2" x14ac:dyDescent="0.2">
      <c r="B33"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J25"/>
  <sheetViews>
    <sheetView showGridLines="0" workbookViewId="0">
      <pane xSplit="2" topLeftCell="C1" activePane="topRight" state="frozen"/>
      <selection pane="topRight" activeCell="D2" sqref="D2:J2"/>
    </sheetView>
  </sheetViews>
  <sheetFormatPr baseColWidth="10" defaultColWidth="10.83203125" defaultRowHeight="15" x14ac:dyDescent="0.2"/>
  <cols>
    <col min="2" max="2" width="25.6640625" customWidth="1"/>
    <col min="3" max="10" width="20.6640625" customWidth="1"/>
  </cols>
  <sheetData>
    <row r="2" spans="2:10" ht="40" customHeight="1" x14ac:dyDescent="0.2">
      <c r="D2" s="35" t="s">
        <v>211</v>
      </c>
      <c r="E2" s="31"/>
      <c r="F2" s="31"/>
      <c r="G2" s="31"/>
      <c r="H2" s="31"/>
      <c r="I2" s="31"/>
      <c r="J2" s="31"/>
    </row>
    <row r="6" spans="2:10" ht="50" customHeight="1" x14ac:dyDescent="0.2">
      <c r="B6" s="19" t="s">
        <v>14</v>
      </c>
      <c r="C6" s="19" t="s">
        <v>196</v>
      </c>
      <c r="D6" s="19" t="s">
        <v>197</v>
      </c>
      <c r="E6" s="19" t="s">
        <v>198</v>
      </c>
      <c r="F6" s="19" t="s">
        <v>199</v>
      </c>
      <c r="G6" s="19" t="s">
        <v>200</v>
      </c>
      <c r="H6" s="19" t="s">
        <v>201</v>
      </c>
      <c r="I6" s="19" t="s">
        <v>202</v>
      </c>
    </row>
    <row r="7" spans="2:10" ht="32" x14ac:dyDescent="0.2">
      <c r="B7" s="17" t="s">
        <v>203</v>
      </c>
      <c r="C7" s="16">
        <v>2.7972027972028E-2</v>
      </c>
      <c r="D7" s="16">
        <v>1.0989010989011E-2</v>
      </c>
      <c r="E7" s="16">
        <v>4.9950049950050002E-3</v>
      </c>
      <c r="F7" s="16">
        <v>1.3986013986014E-2</v>
      </c>
      <c r="G7" s="16">
        <v>6.5934065934065894E-2</v>
      </c>
      <c r="H7" s="16">
        <v>5.9940059940059897E-3</v>
      </c>
      <c r="I7" s="16">
        <v>2.4975024975025E-2</v>
      </c>
    </row>
    <row r="8" spans="2:10" ht="16" x14ac:dyDescent="0.2">
      <c r="B8" s="17" t="s">
        <v>204</v>
      </c>
      <c r="C8" s="16">
        <v>0.10089910089910099</v>
      </c>
      <c r="D8" s="16">
        <v>3.0969030969030999E-2</v>
      </c>
      <c r="E8" s="16">
        <v>4.3956043956044001E-2</v>
      </c>
      <c r="F8" s="16">
        <v>2.0979020979021001E-2</v>
      </c>
      <c r="G8" s="16">
        <v>1.4985014985015E-2</v>
      </c>
      <c r="H8" s="16">
        <v>3.2967032967033003E-2</v>
      </c>
      <c r="I8" s="16">
        <v>2.0979020979021001E-2</v>
      </c>
    </row>
    <row r="9" spans="2:10" ht="16" x14ac:dyDescent="0.2">
      <c r="B9" s="17" t="s">
        <v>169</v>
      </c>
      <c r="C9" s="16">
        <v>4.4955044955045001E-2</v>
      </c>
      <c r="D9" s="16">
        <v>2.7972027972028E-2</v>
      </c>
      <c r="E9" s="16">
        <v>2.3976023976024E-2</v>
      </c>
      <c r="F9" s="16">
        <v>1.4985014985015E-2</v>
      </c>
      <c r="G9" s="16">
        <v>2.3976023976024E-2</v>
      </c>
      <c r="H9" s="16">
        <v>1.9980019980020001E-2</v>
      </c>
      <c r="I9" s="16">
        <v>2.0979020979021001E-2</v>
      </c>
    </row>
    <row r="10" spans="2:10" ht="16" x14ac:dyDescent="0.2">
      <c r="B10" s="17" t="s">
        <v>170</v>
      </c>
      <c r="C10" s="16">
        <v>7.29270729270729E-2</v>
      </c>
      <c r="D10" s="16">
        <v>3.5964035964036002E-2</v>
      </c>
      <c r="E10" s="16">
        <v>5.6943056943056902E-2</v>
      </c>
      <c r="F10" s="16">
        <v>3.1968031968032003E-2</v>
      </c>
      <c r="G10" s="16">
        <v>3.0969030969030999E-2</v>
      </c>
      <c r="H10" s="16">
        <v>5.4945054945054903E-2</v>
      </c>
      <c r="I10" s="16">
        <v>5.3946053946053903E-2</v>
      </c>
    </row>
    <row r="11" spans="2:10" ht="16" x14ac:dyDescent="0.2">
      <c r="B11" s="17" t="s">
        <v>171</v>
      </c>
      <c r="C11" s="16">
        <v>8.0919080919080899E-2</v>
      </c>
      <c r="D11" s="16">
        <v>7.09290709290709E-2</v>
      </c>
      <c r="E11" s="16">
        <v>6.2937062937062901E-2</v>
      </c>
      <c r="F11" s="16">
        <v>4.995004995005E-2</v>
      </c>
      <c r="G11" s="16">
        <v>5.1948051948052E-2</v>
      </c>
      <c r="H11" s="16">
        <v>8.4915084915084899E-2</v>
      </c>
      <c r="I11" s="16">
        <v>8.4915084915084899E-2</v>
      </c>
    </row>
    <row r="12" spans="2:10" ht="16" x14ac:dyDescent="0.2">
      <c r="B12" s="17" t="s">
        <v>172</v>
      </c>
      <c r="C12" s="16">
        <v>7.1928071928071893E-2</v>
      </c>
      <c r="D12" s="16">
        <v>6.9930069930069894E-2</v>
      </c>
      <c r="E12" s="16">
        <v>6.7932067932067894E-2</v>
      </c>
      <c r="F12" s="16">
        <v>6.6933066933066901E-2</v>
      </c>
      <c r="G12" s="16">
        <v>6.3936063936063894E-2</v>
      </c>
      <c r="H12" s="16">
        <v>6.5934065934065894E-2</v>
      </c>
      <c r="I12" s="16">
        <v>8.6913086913086898E-2</v>
      </c>
    </row>
    <row r="13" spans="2:10" ht="16" x14ac:dyDescent="0.2">
      <c r="B13" s="17" t="s">
        <v>205</v>
      </c>
      <c r="C13" s="16">
        <v>0.14785214785214801</v>
      </c>
      <c r="D13" s="16">
        <v>0.137862137862138</v>
      </c>
      <c r="E13" s="16">
        <v>0.11088911088911101</v>
      </c>
      <c r="F13" s="16">
        <v>0.14785214785214801</v>
      </c>
      <c r="G13" s="16">
        <v>0.16283716283716301</v>
      </c>
      <c r="H13" s="16">
        <v>0.13886113886113899</v>
      </c>
      <c r="I13" s="16">
        <v>0.168831168831169</v>
      </c>
    </row>
    <row r="14" spans="2:10" ht="16" x14ac:dyDescent="0.2">
      <c r="B14" s="17" t="s">
        <v>206</v>
      </c>
      <c r="C14" s="16">
        <v>6.3936063936063894E-2</v>
      </c>
      <c r="D14" s="16">
        <v>9.8901098901098897E-2</v>
      </c>
      <c r="E14" s="16">
        <v>9.6903096903096897E-2</v>
      </c>
      <c r="F14" s="16">
        <v>9.7902097902097904E-2</v>
      </c>
      <c r="G14" s="16">
        <v>0.103896103896104</v>
      </c>
      <c r="H14" s="16">
        <v>0.10289710289710299</v>
      </c>
      <c r="I14" s="16">
        <v>0.107892107892108</v>
      </c>
    </row>
    <row r="15" spans="2:10" ht="16" x14ac:dyDescent="0.2">
      <c r="B15" s="17" t="s">
        <v>207</v>
      </c>
      <c r="C15" s="16">
        <v>9.0909090909090898E-2</v>
      </c>
      <c r="D15" s="16">
        <v>0.12787212787212801</v>
      </c>
      <c r="E15" s="16">
        <v>0.133866133866134</v>
      </c>
      <c r="F15" s="16">
        <v>0.111888111888112</v>
      </c>
      <c r="G15" s="16">
        <v>0.11688311688311701</v>
      </c>
      <c r="H15" s="16">
        <v>0.12687312687312699</v>
      </c>
      <c r="I15" s="16">
        <v>0.122877122877123</v>
      </c>
    </row>
    <row r="16" spans="2:10" ht="16" x14ac:dyDescent="0.2">
      <c r="B16" s="17" t="s">
        <v>208</v>
      </c>
      <c r="C16" s="16">
        <v>0.121878121878122</v>
      </c>
      <c r="D16" s="16">
        <v>0.14785214785214801</v>
      </c>
      <c r="E16" s="16">
        <v>0.13886113886113899</v>
      </c>
      <c r="F16" s="16">
        <v>0.144855144855145</v>
      </c>
      <c r="G16" s="16">
        <v>0.12987012987013</v>
      </c>
      <c r="H16" s="16">
        <v>0.137862137862138</v>
      </c>
      <c r="I16" s="16">
        <v>0.125874125874126</v>
      </c>
    </row>
    <row r="17" spans="2:9" ht="16" x14ac:dyDescent="0.2">
      <c r="B17" s="17" t="s">
        <v>209</v>
      </c>
      <c r="C17" s="16">
        <v>8.2917082917082899E-2</v>
      </c>
      <c r="D17" s="16">
        <v>0.10989010989011</v>
      </c>
      <c r="E17" s="16">
        <v>0.11488511488511501</v>
      </c>
      <c r="F17" s="16">
        <v>0.133866133866134</v>
      </c>
      <c r="G17" s="16">
        <v>9.8901098901098897E-2</v>
      </c>
      <c r="H17" s="16">
        <v>0.10289710289710299</v>
      </c>
      <c r="I17" s="16">
        <v>9.1908091908091905E-2</v>
      </c>
    </row>
    <row r="18" spans="2:9" ht="16" x14ac:dyDescent="0.2">
      <c r="B18" s="17" t="s">
        <v>210</v>
      </c>
      <c r="C18" s="16">
        <v>9.2907092907092897E-2</v>
      </c>
      <c r="D18" s="16">
        <v>0.13086913086913099</v>
      </c>
      <c r="E18" s="16">
        <v>0.14385614385614401</v>
      </c>
      <c r="F18" s="16">
        <v>0.164835164835165</v>
      </c>
      <c r="G18" s="16">
        <v>0.13586413586413601</v>
      </c>
      <c r="H18" s="16">
        <v>0.125874125874126</v>
      </c>
      <c r="I18" s="16">
        <v>8.9910089910089905E-2</v>
      </c>
    </row>
    <row r="19" spans="2:9" x14ac:dyDescent="0.2">
      <c r="B19" s="15"/>
      <c r="C19" s="15"/>
      <c r="D19" s="15"/>
      <c r="E19" s="15"/>
      <c r="F19" s="15"/>
      <c r="G19" s="15"/>
      <c r="H19" s="15"/>
      <c r="I19" s="15"/>
    </row>
    <row r="20" spans="2:9" x14ac:dyDescent="0.2">
      <c r="B20" t="s">
        <v>93</v>
      </c>
    </row>
    <row r="21" spans="2:9" x14ac:dyDescent="0.2">
      <c r="B21" t="s">
        <v>94</v>
      </c>
    </row>
    <row r="25" spans="2:9" x14ac:dyDescent="0.2">
      <c r="B25" s="8" t="str">
        <f>HYPERLINK("#'Contents'!A1", "Return to Contents")</f>
        <v>Return to Contents</v>
      </c>
    </row>
  </sheetData>
  <mergeCells count="1">
    <mergeCell ref="D2:J2"/>
  </mergeCells>
  <pageMargins left="0.7" right="0.7" top="0.75" bottom="0.75" header="0.3" footer="0.3"/>
  <pageSetup paperSize="9"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BT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212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203</v>
      </c>
      <c r="C8" s="16">
        <v>2.7972027972028E-2</v>
      </c>
      <c r="D8" s="16">
        <v>5.7971014492753598E-3</v>
      </c>
      <c r="E8" s="16">
        <v>5.8823529411764698E-2</v>
      </c>
      <c r="F8" s="16">
        <v>2.27272727272727E-2</v>
      </c>
      <c r="G8" s="16">
        <v>0</v>
      </c>
      <c r="H8" s="16">
        <v>5.3571428571428603E-2</v>
      </c>
      <c r="I8" s="16">
        <v>3.1914893617021302E-2</v>
      </c>
      <c r="J8" s="16">
        <v>4.47761194029851E-2</v>
      </c>
      <c r="K8" s="16">
        <v>6.4516129032258104E-2</v>
      </c>
      <c r="L8" s="16">
        <v>3.3707865168539297E-2</v>
      </c>
      <c r="M8" s="16">
        <v>2.5000000000000001E-2</v>
      </c>
      <c r="N8" s="16">
        <v>8.8235294117647106E-2</v>
      </c>
      <c r="O8" s="16">
        <v>0</v>
      </c>
      <c r="P8" s="16"/>
      <c r="Q8" s="16">
        <v>0.17460317460317501</v>
      </c>
      <c r="R8" s="16">
        <v>8.4507042253521097E-2</v>
      </c>
      <c r="S8" s="16">
        <v>4.8387096774193498E-2</v>
      </c>
      <c r="T8" s="16">
        <v>0</v>
      </c>
      <c r="U8" s="16">
        <v>4.8387096774193498E-2</v>
      </c>
      <c r="V8" s="16">
        <v>9.9009900990098994E-3</v>
      </c>
      <c r="W8" s="16">
        <v>1.7543859649122799E-2</v>
      </c>
      <c r="X8" s="16">
        <v>0</v>
      </c>
      <c r="Y8" s="16">
        <v>2.7624309392265201E-3</v>
      </c>
      <c r="Z8" s="16"/>
      <c r="AA8" s="16">
        <v>4.7794117647058799E-2</v>
      </c>
      <c r="AB8" s="16">
        <v>2.1929824561403499E-3</v>
      </c>
      <c r="AC8" s="16"/>
      <c r="AD8" s="16">
        <v>0.12230215827338101</v>
      </c>
      <c r="AE8" s="16">
        <v>6.15384615384615E-2</v>
      </c>
      <c r="AF8" s="16">
        <v>3.1746031746031703E-2</v>
      </c>
      <c r="AG8" s="16">
        <v>2.0833333333333301E-2</v>
      </c>
      <c r="AH8" s="16">
        <v>0</v>
      </c>
      <c r="AI8" s="16">
        <v>0</v>
      </c>
      <c r="AJ8" s="16">
        <v>8.4033613445378096E-3</v>
      </c>
      <c r="AK8" s="16">
        <v>0</v>
      </c>
      <c r="AL8" s="16">
        <v>0</v>
      </c>
      <c r="AM8" s="16">
        <v>6.41025641025641E-3</v>
      </c>
      <c r="AN8" s="16"/>
      <c r="AO8" s="16">
        <v>3.5714285714285698E-2</v>
      </c>
      <c r="AP8" s="16">
        <v>2.3904382470119501E-2</v>
      </c>
      <c r="AQ8" s="16">
        <v>2.2857142857142899E-2</v>
      </c>
      <c r="AR8" s="16">
        <v>2.06185567010309E-2</v>
      </c>
      <c r="AS8" s="16">
        <v>0</v>
      </c>
      <c r="AT8" s="16">
        <v>0</v>
      </c>
      <c r="AU8" s="16"/>
      <c r="AV8" s="16">
        <v>0</v>
      </c>
      <c r="AW8" s="16">
        <v>0</v>
      </c>
      <c r="AX8" s="16">
        <v>0</v>
      </c>
      <c r="AY8" s="16">
        <v>0</v>
      </c>
      <c r="AZ8" s="16">
        <v>0</v>
      </c>
      <c r="BA8" s="16">
        <v>2.9411764705882401E-2</v>
      </c>
      <c r="BB8" s="16">
        <v>7.69230769230769E-2</v>
      </c>
      <c r="BC8" s="16">
        <v>3.3333333333333298E-2</v>
      </c>
      <c r="BD8" s="16">
        <v>4.7619047619047603E-2</v>
      </c>
      <c r="BE8" s="16">
        <v>3.3816425120772903E-2</v>
      </c>
      <c r="BF8" s="16">
        <v>0</v>
      </c>
      <c r="BG8" s="16">
        <v>0</v>
      </c>
      <c r="BH8" s="16">
        <v>2.2222222222222199E-2</v>
      </c>
      <c r="BI8" s="16">
        <v>0.05</v>
      </c>
      <c r="BJ8" s="16">
        <v>6.6666666666666693E-2</v>
      </c>
      <c r="BK8" s="16">
        <v>0</v>
      </c>
      <c r="BL8" s="16">
        <v>1.9607843137254902E-2</v>
      </c>
      <c r="BM8" s="16">
        <v>8.3333333333333301E-2</v>
      </c>
      <c r="BN8" s="16">
        <v>2.7777777777777801E-2</v>
      </c>
      <c r="BO8" s="16"/>
      <c r="BP8" s="16">
        <v>2.35910878112713E-2</v>
      </c>
      <c r="BQ8" s="16"/>
      <c r="BR8" s="16">
        <v>1.89655172413793E-2</v>
      </c>
      <c r="BS8" s="16"/>
      <c r="BT8" s="16">
        <v>1.3986013986014E-2</v>
      </c>
    </row>
    <row r="9" spans="2:72" ht="16" x14ac:dyDescent="0.2">
      <c r="B9" s="17" t="s">
        <v>204</v>
      </c>
      <c r="C9" s="16">
        <v>0.10089910089910099</v>
      </c>
      <c r="D9" s="16">
        <v>9.5652173913043495E-2</v>
      </c>
      <c r="E9" s="16">
        <v>6.7226890756302504E-2</v>
      </c>
      <c r="F9" s="16">
        <v>0.13636363636363599</v>
      </c>
      <c r="G9" s="16">
        <v>0.10294117647058799</v>
      </c>
      <c r="H9" s="16">
        <v>7.1428571428571397E-2</v>
      </c>
      <c r="I9" s="16">
        <v>7.4468085106383003E-2</v>
      </c>
      <c r="J9" s="16">
        <v>0.19402985074626899</v>
      </c>
      <c r="K9" s="16">
        <v>0.12903225806451599</v>
      </c>
      <c r="L9" s="16">
        <v>8.98876404494382E-2</v>
      </c>
      <c r="M9" s="16">
        <v>0.15</v>
      </c>
      <c r="N9" s="16">
        <v>0.11764705882352899</v>
      </c>
      <c r="O9" s="16">
        <v>7.1428571428571397E-2</v>
      </c>
      <c r="P9" s="16"/>
      <c r="Q9" s="16">
        <v>0.158730158730159</v>
      </c>
      <c r="R9" s="16">
        <v>0.22535211267605601</v>
      </c>
      <c r="S9" s="16">
        <v>9.6774193548387094E-2</v>
      </c>
      <c r="T9" s="16">
        <v>0.154929577464789</v>
      </c>
      <c r="U9" s="16">
        <v>0.12903225806451599</v>
      </c>
      <c r="V9" s="16">
        <v>5.9405940594059403E-2</v>
      </c>
      <c r="W9" s="16">
        <v>7.8947368421052599E-2</v>
      </c>
      <c r="X9" s="16">
        <v>0.10638297872340401</v>
      </c>
      <c r="Y9" s="16">
        <v>6.9060773480663001E-2</v>
      </c>
      <c r="Z9" s="16"/>
      <c r="AA9" s="16">
        <v>0.121323529411765</v>
      </c>
      <c r="AB9" s="16">
        <v>7.6754385964912297E-2</v>
      </c>
      <c r="AC9" s="16"/>
      <c r="AD9" s="16">
        <v>0.100719424460432</v>
      </c>
      <c r="AE9" s="16">
        <v>0.18461538461538499</v>
      </c>
      <c r="AF9" s="16">
        <v>0.11111111111111099</v>
      </c>
      <c r="AG9" s="16">
        <v>0.125</v>
      </c>
      <c r="AH9" s="16">
        <v>8.9743589743589702E-2</v>
      </c>
      <c r="AI9" s="16">
        <v>8.6956521739130405E-2</v>
      </c>
      <c r="AJ9" s="16">
        <v>5.8823529411764698E-2</v>
      </c>
      <c r="AK9" s="16">
        <v>8.98876404494382E-2</v>
      </c>
      <c r="AL9" s="16">
        <v>8.5106382978723402E-2</v>
      </c>
      <c r="AM9" s="16">
        <v>0.108974358974359</v>
      </c>
      <c r="AN9" s="16"/>
      <c r="AO9" s="16">
        <v>0.10459183673469399</v>
      </c>
      <c r="AP9" s="16">
        <v>9.56175298804781E-2</v>
      </c>
      <c r="AQ9" s="16">
        <v>9.1428571428571401E-2</v>
      </c>
      <c r="AR9" s="16">
        <v>0.11340206185567001</v>
      </c>
      <c r="AS9" s="16">
        <v>6.8965517241379296E-2</v>
      </c>
      <c r="AT9" s="16">
        <v>0.2</v>
      </c>
      <c r="AU9" s="16"/>
      <c r="AV9" s="16">
        <v>0.125</v>
      </c>
      <c r="AW9" s="16">
        <v>0</v>
      </c>
      <c r="AX9" s="16">
        <v>6.4814814814814797E-2</v>
      </c>
      <c r="AY9" s="16">
        <v>0</v>
      </c>
      <c r="AZ9" s="16">
        <v>0</v>
      </c>
      <c r="BA9" s="16">
        <v>0.191176470588235</v>
      </c>
      <c r="BB9" s="16">
        <v>0.105769230769231</v>
      </c>
      <c r="BC9" s="16">
        <v>0.1</v>
      </c>
      <c r="BD9" s="16">
        <v>0.28571428571428598</v>
      </c>
      <c r="BE9" s="16">
        <v>5.7971014492753603E-2</v>
      </c>
      <c r="BF9" s="16">
        <v>8.1818181818181804E-2</v>
      </c>
      <c r="BG9" s="16">
        <v>5.8823529411764698E-2</v>
      </c>
      <c r="BH9" s="16">
        <v>0.133333333333333</v>
      </c>
      <c r="BI9" s="16">
        <v>0.05</v>
      </c>
      <c r="BJ9" s="16">
        <v>0</v>
      </c>
      <c r="BK9" s="16">
        <v>0.104166666666667</v>
      </c>
      <c r="BL9" s="16">
        <v>0.11764705882352899</v>
      </c>
      <c r="BM9" s="16">
        <v>0.194444444444444</v>
      </c>
      <c r="BN9" s="16">
        <v>0.16666666666666699</v>
      </c>
      <c r="BO9" s="16"/>
      <c r="BP9" s="16">
        <v>9.5674967234600297E-2</v>
      </c>
      <c r="BQ9" s="16"/>
      <c r="BR9" s="16">
        <v>0.1</v>
      </c>
      <c r="BS9" s="16"/>
      <c r="BT9" s="16">
        <v>8.1585081585081598E-2</v>
      </c>
    </row>
    <row r="10" spans="2:72" ht="16" x14ac:dyDescent="0.2">
      <c r="B10" s="17" t="s">
        <v>169</v>
      </c>
      <c r="C10" s="16">
        <v>4.4955044955045001E-2</v>
      </c>
      <c r="D10" s="16">
        <v>3.7681159420289899E-2</v>
      </c>
      <c r="E10" s="16">
        <v>1.6806722689075598E-2</v>
      </c>
      <c r="F10" s="16">
        <v>0</v>
      </c>
      <c r="G10" s="16">
        <v>5.8823529411764698E-2</v>
      </c>
      <c r="H10" s="16">
        <v>8.9285714285714302E-2</v>
      </c>
      <c r="I10" s="16">
        <v>5.31914893617021E-2</v>
      </c>
      <c r="J10" s="16">
        <v>4.47761194029851E-2</v>
      </c>
      <c r="K10" s="16">
        <v>0.12903225806451599</v>
      </c>
      <c r="L10" s="16">
        <v>5.6179775280898903E-2</v>
      </c>
      <c r="M10" s="16">
        <v>0.05</v>
      </c>
      <c r="N10" s="16">
        <v>2.9411764705882401E-2</v>
      </c>
      <c r="O10" s="16">
        <v>7.1428571428571397E-2</v>
      </c>
      <c r="P10" s="16"/>
      <c r="Q10" s="16">
        <v>1.58730158730159E-2</v>
      </c>
      <c r="R10" s="16">
        <v>4.2253521126760597E-2</v>
      </c>
      <c r="S10" s="16">
        <v>1.6129032258064498E-2</v>
      </c>
      <c r="T10" s="16">
        <v>9.85915492957746E-2</v>
      </c>
      <c r="U10" s="16">
        <v>9.6774193548387094E-2</v>
      </c>
      <c r="V10" s="16">
        <v>5.9405940594059403E-2</v>
      </c>
      <c r="W10" s="16">
        <v>2.6315789473684199E-2</v>
      </c>
      <c r="X10" s="16">
        <v>4.2553191489361701E-2</v>
      </c>
      <c r="Y10" s="16">
        <v>3.8674033149171297E-2</v>
      </c>
      <c r="Z10" s="16"/>
      <c r="AA10" s="16">
        <v>4.9632352941176502E-2</v>
      </c>
      <c r="AB10" s="16">
        <v>3.94736842105263E-2</v>
      </c>
      <c r="AC10" s="16"/>
      <c r="AD10" s="16">
        <v>3.5971223021582698E-2</v>
      </c>
      <c r="AE10" s="16">
        <v>0</v>
      </c>
      <c r="AF10" s="16">
        <v>0.11111111111111099</v>
      </c>
      <c r="AG10" s="16">
        <v>4.1666666666666699E-2</v>
      </c>
      <c r="AH10" s="16">
        <v>7.69230769230769E-2</v>
      </c>
      <c r="AI10" s="16">
        <v>3.2608695652173898E-2</v>
      </c>
      <c r="AJ10" s="16">
        <v>3.3613445378151301E-2</v>
      </c>
      <c r="AK10" s="16">
        <v>3.3707865168539297E-2</v>
      </c>
      <c r="AL10" s="16">
        <v>7.4468085106383003E-2</v>
      </c>
      <c r="AM10" s="16">
        <v>3.8461538461538498E-2</v>
      </c>
      <c r="AN10" s="16"/>
      <c r="AO10" s="16">
        <v>4.5918367346938799E-2</v>
      </c>
      <c r="AP10" s="16">
        <v>4.7808764940239001E-2</v>
      </c>
      <c r="AQ10" s="16">
        <v>4.57142857142857E-2</v>
      </c>
      <c r="AR10" s="16">
        <v>4.1237113402061903E-2</v>
      </c>
      <c r="AS10" s="16">
        <v>1.72413793103448E-2</v>
      </c>
      <c r="AT10" s="16">
        <v>0.1</v>
      </c>
      <c r="AU10" s="16"/>
      <c r="AV10" s="16">
        <v>6.25E-2</v>
      </c>
      <c r="AW10" s="16">
        <v>0</v>
      </c>
      <c r="AX10" s="16">
        <v>3.7037037037037E-2</v>
      </c>
      <c r="AY10" s="16">
        <v>0</v>
      </c>
      <c r="AZ10" s="16">
        <v>0</v>
      </c>
      <c r="BA10" s="16">
        <v>2.9411764705882401E-2</v>
      </c>
      <c r="BB10" s="16">
        <v>7.69230769230769E-2</v>
      </c>
      <c r="BC10" s="16">
        <v>0.1</v>
      </c>
      <c r="BD10" s="16">
        <v>4.7619047619047603E-2</v>
      </c>
      <c r="BE10" s="16">
        <v>3.8647342995169101E-2</v>
      </c>
      <c r="BF10" s="16">
        <v>9.0909090909090905E-3</v>
      </c>
      <c r="BG10" s="16">
        <v>0</v>
      </c>
      <c r="BH10" s="16">
        <v>3.3333333333333298E-2</v>
      </c>
      <c r="BI10" s="16">
        <v>0</v>
      </c>
      <c r="BJ10" s="16">
        <v>6.6666666666666693E-2</v>
      </c>
      <c r="BK10" s="16">
        <v>0.104166666666667</v>
      </c>
      <c r="BL10" s="16">
        <v>7.8431372549019607E-2</v>
      </c>
      <c r="BM10" s="16">
        <v>5.5555555555555601E-2</v>
      </c>
      <c r="BN10" s="16">
        <v>5.5555555555555601E-2</v>
      </c>
      <c r="BO10" s="16"/>
      <c r="BP10" s="16">
        <v>4.0629095674967197E-2</v>
      </c>
      <c r="BQ10" s="16"/>
      <c r="BR10" s="16">
        <v>0.05</v>
      </c>
      <c r="BS10" s="16"/>
      <c r="BT10" s="16">
        <v>4.1958041958042001E-2</v>
      </c>
    </row>
    <row r="11" spans="2:72" ht="16" x14ac:dyDescent="0.2">
      <c r="B11" s="17" t="s">
        <v>170</v>
      </c>
      <c r="C11" s="16">
        <v>7.29270729270729E-2</v>
      </c>
      <c r="D11" s="16">
        <v>7.2463768115942004E-2</v>
      </c>
      <c r="E11" s="16">
        <v>9.2436974789915999E-2</v>
      </c>
      <c r="F11" s="16">
        <v>9.0909090909090898E-2</v>
      </c>
      <c r="G11" s="16">
        <v>7.3529411764705899E-2</v>
      </c>
      <c r="H11" s="16">
        <v>5.3571428571428603E-2</v>
      </c>
      <c r="I11" s="16">
        <v>7.4468085106383003E-2</v>
      </c>
      <c r="J11" s="16">
        <v>4.47761194029851E-2</v>
      </c>
      <c r="K11" s="16">
        <v>9.6774193548387094E-2</v>
      </c>
      <c r="L11" s="16">
        <v>0.101123595505618</v>
      </c>
      <c r="M11" s="16">
        <v>2.5000000000000001E-2</v>
      </c>
      <c r="N11" s="16">
        <v>0</v>
      </c>
      <c r="O11" s="16">
        <v>0.14285714285714299</v>
      </c>
      <c r="P11" s="16"/>
      <c r="Q11" s="16">
        <v>7.9365079365079402E-2</v>
      </c>
      <c r="R11" s="16">
        <v>4.2253521126760597E-2</v>
      </c>
      <c r="S11" s="16">
        <v>0.12903225806451599</v>
      </c>
      <c r="T11" s="16">
        <v>4.2253521126760597E-2</v>
      </c>
      <c r="U11" s="16">
        <v>4.8387096774193498E-2</v>
      </c>
      <c r="V11" s="16">
        <v>0.10891089108910899</v>
      </c>
      <c r="W11" s="16">
        <v>5.2631578947368397E-2</v>
      </c>
      <c r="X11" s="16">
        <v>8.5106382978723402E-2</v>
      </c>
      <c r="Y11" s="16">
        <v>7.18232044198895E-2</v>
      </c>
      <c r="Z11" s="16"/>
      <c r="AA11" s="16">
        <v>7.1691176470588203E-2</v>
      </c>
      <c r="AB11" s="16">
        <v>7.4561403508771898E-2</v>
      </c>
      <c r="AC11" s="16"/>
      <c r="AD11" s="16">
        <v>7.9136690647481994E-2</v>
      </c>
      <c r="AE11" s="16">
        <v>4.6153846153846198E-2</v>
      </c>
      <c r="AF11" s="16">
        <v>0.11111111111111099</v>
      </c>
      <c r="AG11" s="16">
        <v>7.2916666666666699E-2</v>
      </c>
      <c r="AH11" s="16">
        <v>6.4102564102564097E-2</v>
      </c>
      <c r="AI11" s="16">
        <v>5.4347826086956499E-2</v>
      </c>
      <c r="AJ11" s="16">
        <v>0.11764705882352899</v>
      </c>
      <c r="AK11" s="16">
        <v>5.6179775280898903E-2</v>
      </c>
      <c r="AL11" s="16">
        <v>3.1914893617021302E-2</v>
      </c>
      <c r="AM11" s="16">
        <v>8.3333333333333301E-2</v>
      </c>
      <c r="AN11" s="16"/>
      <c r="AO11" s="16">
        <v>7.1428571428571397E-2</v>
      </c>
      <c r="AP11" s="16">
        <v>0.107569721115538</v>
      </c>
      <c r="AQ11" s="16">
        <v>8.5714285714285701E-2</v>
      </c>
      <c r="AR11" s="16">
        <v>1.03092783505155E-2</v>
      </c>
      <c r="AS11" s="16">
        <v>1.72413793103448E-2</v>
      </c>
      <c r="AT11" s="16">
        <v>0</v>
      </c>
      <c r="AU11" s="16"/>
      <c r="AV11" s="16">
        <v>0.125</v>
      </c>
      <c r="AW11" s="16">
        <v>0</v>
      </c>
      <c r="AX11" s="16">
        <v>7.4074074074074098E-2</v>
      </c>
      <c r="AY11" s="16">
        <v>0.16666666666666699</v>
      </c>
      <c r="AZ11" s="16">
        <v>0.14285714285714299</v>
      </c>
      <c r="BA11" s="16">
        <v>5.8823529411764698E-2</v>
      </c>
      <c r="BB11" s="16">
        <v>8.6538461538461495E-2</v>
      </c>
      <c r="BC11" s="16">
        <v>3.3333333333333298E-2</v>
      </c>
      <c r="BD11" s="16">
        <v>9.5238095238095205E-2</v>
      </c>
      <c r="BE11" s="16">
        <v>3.8647342995169101E-2</v>
      </c>
      <c r="BF11" s="16">
        <v>4.5454545454545497E-2</v>
      </c>
      <c r="BG11" s="16">
        <v>0</v>
      </c>
      <c r="BH11" s="16">
        <v>0.14444444444444399</v>
      </c>
      <c r="BI11" s="16">
        <v>0.1</v>
      </c>
      <c r="BJ11" s="16">
        <v>6.6666666666666693E-2</v>
      </c>
      <c r="BK11" s="16">
        <v>0.104166666666667</v>
      </c>
      <c r="BL11" s="16">
        <v>9.8039215686274495E-2</v>
      </c>
      <c r="BM11" s="16">
        <v>8.3333333333333301E-2</v>
      </c>
      <c r="BN11" s="16">
        <v>5.5555555555555601E-2</v>
      </c>
      <c r="BO11" s="16"/>
      <c r="BP11" s="16">
        <v>6.68414154652687E-2</v>
      </c>
      <c r="BQ11" s="16"/>
      <c r="BR11" s="16">
        <v>6.8965517241379296E-2</v>
      </c>
      <c r="BS11" s="16"/>
      <c r="BT11" s="16">
        <v>7.9254079254079193E-2</v>
      </c>
    </row>
    <row r="12" spans="2:72" ht="16" x14ac:dyDescent="0.2">
      <c r="B12" s="17" t="s">
        <v>171</v>
      </c>
      <c r="C12" s="16">
        <v>8.0919080919080899E-2</v>
      </c>
      <c r="D12" s="16">
        <v>7.2463768115942004E-2</v>
      </c>
      <c r="E12" s="16">
        <v>0.10084033613445401</v>
      </c>
      <c r="F12" s="16">
        <v>4.5454545454545497E-2</v>
      </c>
      <c r="G12" s="16">
        <v>5.8823529411764698E-2</v>
      </c>
      <c r="H12" s="16">
        <v>8.9285714285714302E-2</v>
      </c>
      <c r="I12" s="16">
        <v>0.10638297872340401</v>
      </c>
      <c r="J12" s="16">
        <v>8.9552238805970102E-2</v>
      </c>
      <c r="K12" s="16">
        <v>0</v>
      </c>
      <c r="L12" s="16">
        <v>0.101123595505618</v>
      </c>
      <c r="M12" s="16">
        <v>0.125</v>
      </c>
      <c r="N12" s="16">
        <v>2.9411764705882401E-2</v>
      </c>
      <c r="O12" s="16">
        <v>0.14285714285714299</v>
      </c>
      <c r="P12" s="16"/>
      <c r="Q12" s="16">
        <v>3.1746031746031703E-2</v>
      </c>
      <c r="R12" s="16">
        <v>4.2253521126760597E-2</v>
      </c>
      <c r="S12" s="16">
        <v>3.2258064516128997E-2</v>
      </c>
      <c r="T12" s="16">
        <v>8.4507042253521097E-2</v>
      </c>
      <c r="U12" s="16">
        <v>6.4516129032258104E-2</v>
      </c>
      <c r="V12" s="16">
        <v>0.10891089108910899</v>
      </c>
      <c r="W12" s="16">
        <v>0.14912280701754399</v>
      </c>
      <c r="X12" s="16">
        <v>6.3829787234042507E-2</v>
      </c>
      <c r="Y12" s="16">
        <v>8.2872928176795604E-2</v>
      </c>
      <c r="Z12" s="16"/>
      <c r="AA12" s="16">
        <v>8.2720588235294101E-2</v>
      </c>
      <c r="AB12" s="16">
        <v>7.8947368421052599E-2</v>
      </c>
      <c r="AC12" s="16"/>
      <c r="AD12" s="16">
        <v>4.3165467625899297E-2</v>
      </c>
      <c r="AE12" s="16">
        <v>0.123076923076923</v>
      </c>
      <c r="AF12" s="16">
        <v>7.9365079365079402E-2</v>
      </c>
      <c r="AG12" s="16">
        <v>0.104166666666667</v>
      </c>
      <c r="AH12" s="16">
        <v>6.4102564102564097E-2</v>
      </c>
      <c r="AI12" s="16">
        <v>0.13043478260869601</v>
      </c>
      <c r="AJ12" s="16">
        <v>9.2436974789915999E-2</v>
      </c>
      <c r="AK12" s="16">
        <v>5.6179775280898903E-2</v>
      </c>
      <c r="AL12" s="16">
        <v>6.3829787234042507E-2</v>
      </c>
      <c r="AM12" s="16">
        <v>8.3333333333333301E-2</v>
      </c>
      <c r="AN12" s="16"/>
      <c r="AO12" s="16">
        <v>0.102040816326531</v>
      </c>
      <c r="AP12" s="16">
        <v>7.1713147410358599E-2</v>
      </c>
      <c r="AQ12" s="16">
        <v>6.8571428571428603E-2</v>
      </c>
      <c r="AR12" s="16">
        <v>8.2474226804123696E-2</v>
      </c>
      <c r="AS12" s="16">
        <v>3.4482758620689703E-2</v>
      </c>
      <c r="AT12" s="16">
        <v>0.05</v>
      </c>
      <c r="AU12" s="16"/>
      <c r="AV12" s="16">
        <v>6.25E-2</v>
      </c>
      <c r="AW12" s="16">
        <v>0.2</v>
      </c>
      <c r="AX12" s="16">
        <v>0.12962962962963001</v>
      </c>
      <c r="AY12" s="16">
        <v>0</v>
      </c>
      <c r="AZ12" s="16">
        <v>0</v>
      </c>
      <c r="BA12" s="16">
        <v>2.9411764705882401E-2</v>
      </c>
      <c r="BB12" s="16">
        <v>0.105769230769231</v>
      </c>
      <c r="BC12" s="16">
        <v>0.133333333333333</v>
      </c>
      <c r="BD12" s="16">
        <v>9.5238095238095205E-2</v>
      </c>
      <c r="BE12" s="16">
        <v>5.3140096618357502E-2</v>
      </c>
      <c r="BF12" s="16">
        <v>0.12727272727272701</v>
      </c>
      <c r="BG12" s="16">
        <v>5.8823529411764698E-2</v>
      </c>
      <c r="BH12" s="16">
        <v>6.6666666666666693E-2</v>
      </c>
      <c r="BI12" s="16">
        <v>0.05</v>
      </c>
      <c r="BJ12" s="16">
        <v>6.6666666666666693E-2</v>
      </c>
      <c r="BK12" s="16">
        <v>0.14583333333333301</v>
      </c>
      <c r="BL12" s="16">
        <v>3.9215686274509803E-2</v>
      </c>
      <c r="BM12" s="16">
        <v>2.7777777777777801E-2</v>
      </c>
      <c r="BN12" s="16">
        <v>5.5555555555555601E-2</v>
      </c>
      <c r="BO12" s="16"/>
      <c r="BP12" s="16">
        <v>7.4705111402359095E-2</v>
      </c>
      <c r="BQ12" s="16"/>
      <c r="BR12" s="16">
        <v>8.7931034482758602E-2</v>
      </c>
      <c r="BS12" s="16"/>
      <c r="BT12" s="16">
        <v>8.3916083916083906E-2</v>
      </c>
    </row>
    <row r="13" spans="2:72" ht="16" x14ac:dyDescent="0.2">
      <c r="B13" s="17" t="s">
        <v>172</v>
      </c>
      <c r="C13" s="16">
        <v>7.1928071928071893E-2</v>
      </c>
      <c r="D13" s="16">
        <v>5.7971014492753603E-2</v>
      </c>
      <c r="E13" s="16">
        <v>9.2436974789915999E-2</v>
      </c>
      <c r="F13" s="16">
        <v>0.13636363636363599</v>
      </c>
      <c r="G13" s="16">
        <v>5.8823529411764698E-2</v>
      </c>
      <c r="H13" s="16">
        <v>5.3571428571428603E-2</v>
      </c>
      <c r="I13" s="16">
        <v>8.5106382978723402E-2</v>
      </c>
      <c r="J13" s="16">
        <v>5.9701492537313397E-2</v>
      </c>
      <c r="K13" s="16">
        <v>9.6774193548387094E-2</v>
      </c>
      <c r="L13" s="16">
        <v>0.112359550561798</v>
      </c>
      <c r="M13" s="16">
        <v>0.05</v>
      </c>
      <c r="N13" s="16">
        <v>0</v>
      </c>
      <c r="O13" s="16">
        <v>7.1428571428571397E-2</v>
      </c>
      <c r="P13" s="16"/>
      <c r="Q13" s="16">
        <v>1.58730158730159E-2</v>
      </c>
      <c r="R13" s="16">
        <v>7.0422535211267595E-2</v>
      </c>
      <c r="S13" s="16">
        <v>0.12903225806451599</v>
      </c>
      <c r="T13" s="16">
        <v>8.4507042253521097E-2</v>
      </c>
      <c r="U13" s="16">
        <v>0.112903225806452</v>
      </c>
      <c r="V13" s="16">
        <v>9.9009900990099001E-2</v>
      </c>
      <c r="W13" s="16">
        <v>5.2631578947368397E-2</v>
      </c>
      <c r="X13" s="16">
        <v>5.31914893617021E-2</v>
      </c>
      <c r="Y13" s="16">
        <v>6.6298342541436503E-2</v>
      </c>
      <c r="Z13" s="16"/>
      <c r="AA13" s="16">
        <v>7.9044117647058806E-2</v>
      </c>
      <c r="AB13" s="16">
        <v>6.3596491228070207E-2</v>
      </c>
      <c r="AC13" s="16"/>
      <c r="AD13" s="16">
        <v>7.1942446043165506E-2</v>
      </c>
      <c r="AE13" s="16">
        <v>9.2307692307692299E-2</v>
      </c>
      <c r="AF13" s="16">
        <v>9.5238095238095205E-2</v>
      </c>
      <c r="AG13" s="16">
        <v>0.114583333333333</v>
      </c>
      <c r="AH13" s="16">
        <v>3.8461538461538498E-2</v>
      </c>
      <c r="AI13" s="16">
        <v>6.5217391304347797E-2</v>
      </c>
      <c r="AJ13" s="16">
        <v>4.20168067226891E-2</v>
      </c>
      <c r="AK13" s="16">
        <v>7.8651685393258397E-2</v>
      </c>
      <c r="AL13" s="16">
        <v>5.31914893617021E-2</v>
      </c>
      <c r="AM13" s="16">
        <v>8.3333333333333301E-2</v>
      </c>
      <c r="AN13" s="16"/>
      <c r="AO13" s="16">
        <v>9.6938775510204106E-2</v>
      </c>
      <c r="AP13" s="16">
        <v>4.3824701195219098E-2</v>
      </c>
      <c r="AQ13" s="16">
        <v>6.8571428571428603E-2</v>
      </c>
      <c r="AR13" s="16">
        <v>6.18556701030928E-2</v>
      </c>
      <c r="AS13" s="16">
        <v>5.1724137931034503E-2</v>
      </c>
      <c r="AT13" s="16">
        <v>0.1</v>
      </c>
      <c r="AU13" s="16"/>
      <c r="AV13" s="16">
        <v>0</v>
      </c>
      <c r="AW13" s="16">
        <v>0</v>
      </c>
      <c r="AX13" s="16">
        <v>0.11111111111111099</v>
      </c>
      <c r="AY13" s="16">
        <v>8.3333333333333301E-2</v>
      </c>
      <c r="AZ13" s="16">
        <v>0.14285714285714299</v>
      </c>
      <c r="BA13" s="16">
        <v>4.4117647058823498E-2</v>
      </c>
      <c r="BB13" s="16">
        <v>6.7307692307692304E-2</v>
      </c>
      <c r="BC13" s="16">
        <v>6.6666666666666693E-2</v>
      </c>
      <c r="BD13" s="16">
        <v>4.7619047619047603E-2</v>
      </c>
      <c r="BE13" s="16">
        <v>6.7632850241545903E-2</v>
      </c>
      <c r="BF13" s="16">
        <v>6.3636363636363602E-2</v>
      </c>
      <c r="BG13" s="16">
        <v>0</v>
      </c>
      <c r="BH13" s="16">
        <v>7.7777777777777807E-2</v>
      </c>
      <c r="BI13" s="16">
        <v>0.05</v>
      </c>
      <c r="BJ13" s="16">
        <v>0</v>
      </c>
      <c r="BK13" s="16">
        <v>4.1666666666666699E-2</v>
      </c>
      <c r="BL13" s="16">
        <v>0.17647058823529399</v>
      </c>
      <c r="BM13" s="16">
        <v>5.5555555555555601E-2</v>
      </c>
      <c r="BN13" s="16">
        <v>8.3333333333333301E-2</v>
      </c>
      <c r="BO13" s="16"/>
      <c r="BP13" s="16">
        <v>7.2083879423329E-2</v>
      </c>
      <c r="BQ13" s="16"/>
      <c r="BR13" s="16">
        <v>7.0689655172413796E-2</v>
      </c>
      <c r="BS13" s="16"/>
      <c r="BT13" s="16">
        <v>6.9930069930069894E-2</v>
      </c>
    </row>
    <row r="14" spans="2:72" ht="16" x14ac:dyDescent="0.2">
      <c r="B14" s="17" t="s">
        <v>205</v>
      </c>
      <c r="C14" s="16">
        <v>0.14785214785214801</v>
      </c>
      <c r="D14" s="16">
        <v>0.12753623188405799</v>
      </c>
      <c r="E14" s="16">
        <v>0.19327731092437</v>
      </c>
      <c r="F14" s="16">
        <v>0.13636363636363599</v>
      </c>
      <c r="G14" s="16">
        <v>0.13235294117647101</v>
      </c>
      <c r="H14" s="16">
        <v>0.14285714285714299</v>
      </c>
      <c r="I14" s="16">
        <v>0.22340425531914901</v>
      </c>
      <c r="J14" s="16">
        <v>0.17910447761194001</v>
      </c>
      <c r="K14" s="16">
        <v>0.12903225806451599</v>
      </c>
      <c r="L14" s="16">
        <v>0.112359550561798</v>
      </c>
      <c r="M14" s="16">
        <v>0.125</v>
      </c>
      <c r="N14" s="16">
        <v>0.14705882352941199</v>
      </c>
      <c r="O14" s="16">
        <v>7.1428571428571397E-2</v>
      </c>
      <c r="P14" s="16"/>
      <c r="Q14" s="16">
        <v>0.25396825396825401</v>
      </c>
      <c r="R14" s="16">
        <v>0.22535211267605601</v>
      </c>
      <c r="S14" s="16">
        <v>0.209677419354839</v>
      </c>
      <c r="T14" s="16">
        <v>0.169014084507042</v>
      </c>
      <c r="U14" s="16">
        <v>0.14516129032258099</v>
      </c>
      <c r="V14" s="16">
        <v>0.118811881188119</v>
      </c>
      <c r="W14" s="16">
        <v>0.19298245614035101</v>
      </c>
      <c r="X14" s="16">
        <v>8.5106382978723402E-2</v>
      </c>
      <c r="Y14" s="16">
        <v>0.110497237569061</v>
      </c>
      <c r="Z14" s="16"/>
      <c r="AA14" s="16">
        <v>0.183823529411765</v>
      </c>
      <c r="AB14" s="16">
        <v>0.105263157894737</v>
      </c>
      <c r="AC14" s="16"/>
      <c r="AD14" s="16">
        <v>0.215827338129496</v>
      </c>
      <c r="AE14" s="16">
        <v>0.230769230769231</v>
      </c>
      <c r="AF14" s="16">
        <v>0.126984126984127</v>
      </c>
      <c r="AG14" s="16">
        <v>0.14583333333333301</v>
      </c>
      <c r="AH14" s="16">
        <v>0.141025641025641</v>
      </c>
      <c r="AI14" s="16">
        <v>0.15217391304347799</v>
      </c>
      <c r="AJ14" s="16">
        <v>0.10084033613445401</v>
      </c>
      <c r="AK14" s="16">
        <v>0.13483146067415699</v>
      </c>
      <c r="AL14" s="16">
        <v>0.10638297872340401</v>
      </c>
      <c r="AM14" s="16">
        <v>0.121794871794872</v>
      </c>
      <c r="AN14" s="16"/>
      <c r="AO14" s="16">
        <v>0.17346938775510201</v>
      </c>
      <c r="AP14" s="16">
        <v>0.151394422310757</v>
      </c>
      <c r="AQ14" s="16">
        <v>9.71428571428571E-2</v>
      </c>
      <c r="AR14" s="16">
        <v>0.15463917525773199</v>
      </c>
      <c r="AS14" s="16">
        <v>0.13793103448275901</v>
      </c>
      <c r="AT14" s="16">
        <v>0.05</v>
      </c>
      <c r="AU14" s="16"/>
      <c r="AV14" s="16">
        <v>0.1875</v>
      </c>
      <c r="AW14" s="16">
        <v>0.2</v>
      </c>
      <c r="AX14" s="16">
        <v>0.101851851851852</v>
      </c>
      <c r="AY14" s="16">
        <v>0.41666666666666702</v>
      </c>
      <c r="AZ14" s="16">
        <v>0.14285714285714299</v>
      </c>
      <c r="BA14" s="16">
        <v>0.20588235294117599</v>
      </c>
      <c r="BB14" s="16">
        <v>5.7692307692307702E-2</v>
      </c>
      <c r="BC14" s="16">
        <v>6.6666666666666693E-2</v>
      </c>
      <c r="BD14" s="16">
        <v>0.19047619047618999</v>
      </c>
      <c r="BE14" s="16">
        <v>0.12560386473429999</v>
      </c>
      <c r="BF14" s="16">
        <v>0.12727272727272701</v>
      </c>
      <c r="BG14" s="16">
        <v>0.52941176470588203</v>
      </c>
      <c r="BH14" s="16">
        <v>0.155555555555556</v>
      </c>
      <c r="BI14" s="16">
        <v>0.35</v>
      </c>
      <c r="BJ14" s="16">
        <v>0.133333333333333</v>
      </c>
      <c r="BK14" s="16">
        <v>0.104166666666667</v>
      </c>
      <c r="BL14" s="16">
        <v>0.15686274509803899</v>
      </c>
      <c r="BM14" s="16">
        <v>0.30555555555555602</v>
      </c>
      <c r="BN14" s="16">
        <v>0.13888888888888901</v>
      </c>
      <c r="BO14" s="16"/>
      <c r="BP14" s="16">
        <v>0.14023591087811299</v>
      </c>
      <c r="BQ14" s="16"/>
      <c r="BR14" s="16">
        <v>0.13620689655172399</v>
      </c>
      <c r="BS14" s="16"/>
      <c r="BT14" s="16">
        <v>0.11888111888111901</v>
      </c>
    </row>
    <row r="15" spans="2:72" ht="16" x14ac:dyDescent="0.2">
      <c r="B15" s="17" t="s">
        <v>206</v>
      </c>
      <c r="C15" s="16">
        <v>6.3936063936063894E-2</v>
      </c>
      <c r="D15" s="16">
        <v>6.3768115942028997E-2</v>
      </c>
      <c r="E15" s="16">
        <v>4.20168067226891E-2</v>
      </c>
      <c r="F15" s="16">
        <v>9.0909090909090898E-2</v>
      </c>
      <c r="G15" s="16">
        <v>7.3529411764705899E-2</v>
      </c>
      <c r="H15" s="16">
        <v>5.3571428571428603E-2</v>
      </c>
      <c r="I15" s="16">
        <v>4.2553191489361701E-2</v>
      </c>
      <c r="J15" s="16">
        <v>5.9701492537313397E-2</v>
      </c>
      <c r="K15" s="16">
        <v>6.4516129032258104E-2</v>
      </c>
      <c r="L15" s="16">
        <v>8.98876404494382E-2</v>
      </c>
      <c r="M15" s="16">
        <v>0.05</v>
      </c>
      <c r="N15" s="16">
        <v>0.14705882352941199</v>
      </c>
      <c r="O15" s="16">
        <v>0</v>
      </c>
      <c r="P15" s="16"/>
      <c r="Q15" s="16">
        <v>1.58730158730159E-2</v>
      </c>
      <c r="R15" s="16">
        <v>1.4084507042253501E-2</v>
      </c>
      <c r="S15" s="16">
        <v>8.0645161290322606E-2</v>
      </c>
      <c r="T15" s="16">
        <v>7.0422535211267595E-2</v>
      </c>
      <c r="U15" s="16">
        <v>8.0645161290322606E-2</v>
      </c>
      <c r="V15" s="16">
        <v>6.9306930693069299E-2</v>
      </c>
      <c r="W15" s="16">
        <v>7.8947368421052599E-2</v>
      </c>
      <c r="X15" s="16">
        <v>7.4468085106383003E-2</v>
      </c>
      <c r="Y15" s="16">
        <v>6.6298342541436503E-2</v>
      </c>
      <c r="Z15" s="16"/>
      <c r="AA15" s="16">
        <v>6.0661764705882401E-2</v>
      </c>
      <c r="AB15" s="16">
        <v>6.7982456140350894E-2</v>
      </c>
      <c r="AC15" s="16"/>
      <c r="AD15" s="16">
        <v>1.4388489208633099E-2</v>
      </c>
      <c r="AE15" s="16">
        <v>3.0769230769230799E-2</v>
      </c>
      <c r="AF15" s="16">
        <v>7.9365079365079402E-2</v>
      </c>
      <c r="AG15" s="16">
        <v>3.125E-2</v>
      </c>
      <c r="AH15" s="16">
        <v>0.115384615384615</v>
      </c>
      <c r="AI15" s="16">
        <v>7.6086956521739094E-2</v>
      </c>
      <c r="AJ15" s="16">
        <v>6.7226890756302504E-2</v>
      </c>
      <c r="AK15" s="16">
        <v>8.98876404494382E-2</v>
      </c>
      <c r="AL15" s="16">
        <v>9.5744680851063801E-2</v>
      </c>
      <c r="AM15" s="16">
        <v>7.0512820512820498E-2</v>
      </c>
      <c r="AN15" s="16"/>
      <c r="AO15" s="16">
        <v>6.3775510204081606E-2</v>
      </c>
      <c r="AP15" s="16">
        <v>7.5697211155378502E-2</v>
      </c>
      <c r="AQ15" s="16">
        <v>4.57142857142857E-2</v>
      </c>
      <c r="AR15" s="16">
        <v>8.2474226804123696E-2</v>
      </c>
      <c r="AS15" s="16">
        <v>6.8965517241379296E-2</v>
      </c>
      <c r="AT15" s="16">
        <v>0</v>
      </c>
      <c r="AU15" s="16"/>
      <c r="AV15" s="16">
        <v>0</v>
      </c>
      <c r="AW15" s="16">
        <v>0</v>
      </c>
      <c r="AX15" s="16">
        <v>3.7037037037037E-2</v>
      </c>
      <c r="AY15" s="16">
        <v>0</v>
      </c>
      <c r="AZ15" s="16">
        <v>0.14285714285714299</v>
      </c>
      <c r="BA15" s="16">
        <v>5.8823529411764698E-2</v>
      </c>
      <c r="BB15" s="16">
        <v>9.6153846153846201E-2</v>
      </c>
      <c r="BC15" s="16">
        <v>0.1</v>
      </c>
      <c r="BD15" s="16">
        <v>4.7619047619047603E-2</v>
      </c>
      <c r="BE15" s="16">
        <v>6.7632850241545903E-2</v>
      </c>
      <c r="BF15" s="16">
        <v>5.4545454545454501E-2</v>
      </c>
      <c r="BG15" s="16">
        <v>0</v>
      </c>
      <c r="BH15" s="16">
        <v>6.6666666666666693E-2</v>
      </c>
      <c r="BI15" s="16">
        <v>0.15</v>
      </c>
      <c r="BJ15" s="16">
        <v>6.6666666666666693E-2</v>
      </c>
      <c r="BK15" s="16">
        <v>4.1666666666666699E-2</v>
      </c>
      <c r="BL15" s="16">
        <v>7.8431372549019607E-2</v>
      </c>
      <c r="BM15" s="16">
        <v>5.5555555555555601E-2</v>
      </c>
      <c r="BN15" s="16">
        <v>8.3333333333333301E-2</v>
      </c>
      <c r="BO15" s="16"/>
      <c r="BP15" s="16">
        <v>6.0288335517693303E-2</v>
      </c>
      <c r="BQ15" s="16"/>
      <c r="BR15" s="16">
        <v>5.6896551724137899E-2</v>
      </c>
      <c r="BS15" s="16"/>
      <c r="BT15" s="16">
        <v>7.2261072261072298E-2</v>
      </c>
    </row>
    <row r="16" spans="2:72" ht="16" x14ac:dyDescent="0.2">
      <c r="B16" s="17" t="s">
        <v>207</v>
      </c>
      <c r="C16" s="16">
        <v>9.0909090909090898E-2</v>
      </c>
      <c r="D16" s="16">
        <v>9.2753623188405798E-2</v>
      </c>
      <c r="E16" s="16">
        <v>8.40336134453782E-2</v>
      </c>
      <c r="F16" s="16">
        <v>0.11363636363636399</v>
      </c>
      <c r="G16" s="16">
        <v>5.8823529411764698E-2</v>
      </c>
      <c r="H16" s="16">
        <v>0.160714285714286</v>
      </c>
      <c r="I16" s="16">
        <v>7.4468085106383003E-2</v>
      </c>
      <c r="J16" s="16">
        <v>0.119402985074627</v>
      </c>
      <c r="K16" s="16">
        <v>9.6774193548387094E-2</v>
      </c>
      <c r="L16" s="16">
        <v>4.49438202247191E-2</v>
      </c>
      <c r="M16" s="16">
        <v>0.125</v>
      </c>
      <c r="N16" s="16">
        <v>5.8823529411764698E-2</v>
      </c>
      <c r="O16" s="16">
        <v>0.14285714285714299</v>
      </c>
      <c r="P16" s="16"/>
      <c r="Q16" s="16">
        <v>4.7619047619047603E-2</v>
      </c>
      <c r="R16" s="16">
        <v>5.63380281690141E-2</v>
      </c>
      <c r="S16" s="16">
        <v>9.6774193548387094E-2</v>
      </c>
      <c r="T16" s="16">
        <v>9.85915492957746E-2</v>
      </c>
      <c r="U16" s="16">
        <v>0.112903225806452</v>
      </c>
      <c r="V16" s="16">
        <v>0.12871287128712899</v>
      </c>
      <c r="W16" s="16">
        <v>6.14035087719298E-2</v>
      </c>
      <c r="X16" s="16">
        <v>7.4468085106383003E-2</v>
      </c>
      <c r="Y16" s="16">
        <v>0.102209944751381</v>
      </c>
      <c r="Z16" s="16"/>
      <c r="AA16" s="16">
        <v>8.6397058823529396E-2</v>
      </c>
      <c r="AB16" s="16">
        <v>9.6491228070175405E-2</v>
      </c>
      <c r="AC16" s="16"/>
      <c r="AD16" s="16">
        <v>7.1942446043165506E-2</v>
      </c>
      <c r="AE16" s="16">
        <v>0.107692307692308</v>
      </c>
      <c r="AF16" s="16">
        <v>4.7619047619047603E-2</v>
      </c>
      <c r="AG16" s="16">
        <v>8.3333333333333301E-2</v>
      </c>
      <c r="AH16" s="16">
        <v>0.15384615384615399</v>
      </c>
      <c r="AI16" s="16">
        <v>0.16304347826087001</v>
      </c>
      <c r="AJ16" s="16">
        <v>7.5630252100840303E-2</v>
      </c>
      <c r="AK16" s="16">
        <v>6.7415730337078594E-2</v>
      </c>
      <c r="AL16" s="16">
        <v>6.3829787234042507E-2</v>
      </c>
      <c r="AM16" s="16">
        <v>8.3333333333333301E-2</v>
      </c>
      <c r="AN16" s="16"/>
      <c r="AO16" s="16">
        <v>0.102040816326531</v>
      </c>
      <c r="AP16" s="16">
        <v>9.1633466135458197E-2</v>
      </c>
      <c r="AQ16" s="16">
        <v>9.71428571428571E-2</v>
      </c>
      <c r="AR16" s="16">
        <v>5.1546391752577303E-2</v>
      </c>
      <c r="AS16" s="16">
        <v>5.1724137931034503E-2</v>
      </c>
      <c r="AT16" s="16">
        <v>0.1</v>
      </c>
      <c r="AU16" s="16"/>
      <c r="AV16" s="16">
        <v>0.1875</v>
      </c>
      <c r="AW16" s="16">
        <v>0</v>
      </c>
      <c r="AX16" s="16">
        <v>1.85185185185185E-2</v>
      </c>
      <c r="AY16" s="16">
        <v>8.3333333333333301E-2</v>
      </c>
      <c r="AZ16" s="16">
        <v>0.14285714285714299</v>
      </c>
      <c r="BA16" s="16">
        <v>5.8823529411764698E-2</v>
      </c>
      <c r="BB16" s="16">
        <v>8.6538461538461495E-2</v>
      </c>
      <c r="BC16" s="16">
        <v>0</v>
      </c>
      <c r="BD16" s="16">
        <v>9.5238095238095205E-2</v>
      </c>
      <c r="BE16" s="16">
        <v>0.13043478260869601</v>
      </c>
      <c r="BF16" s="16">
        <v>0.109090909090909</v>
      </c>
      <c r="BG16" s="16">
        <v>0.17647058823529399</v>
      </c>
      <c r="BH16" s="16">
        <v>8.8888888888888906E-2</v>
      </c>
      <c r="BI16" s="16">
        <v>0.1</v>
      </c>
      <c r="BJ16" s="16">
        <v>0.133333333333333</v>
      </c>
      <c r="BK16" s="16">
        <v>0.14583333333333301</v>
      </c>
      <c r="BL16" s="16">
        <v>3.9215686274509803E-2</v>
      </c>
      <c r="BM16" s="16">
        <v>0</v>
      </c>
      <c r="BN16" s="16">
        <v>0.16666666666666699</v>
      </c>
      <c r="BO16" s="16"/>
      <c r="BP16" s="16">
        <v>9.6985583224115296E-2</v>
      </c>
      <c r="BQ16" s="16"/>
      <c r="BR16" s="16">
        <v>9.4827586206896505E-2</v>
      </c>
      <c r="BS16" s="16"/>
      <c r="BT16" s="16">
        <v>8.3916083916083906E-2</v>
      </c>
    </row>
    <row r="17" spans="2:72" ht="16" x14ac:dyDescent="0.2">
      <c r="B17" s="17" t="s">
        <v>208</v>
      </c>
      <c r="C17" s="16">
        <v>0.121878121878122</v>
      </c>
      <c r="D17" s="16">
        <v>0.14492753623188401</v>
      </c>
      <c r="E17" s="16">
        <v>0.109243697478992</v>
      </c>
      <c r="F17" s="16">
        <v>0.13636363636363599</v>
      </c>
      <c r="G17" s="16">
        <v>0.191176470588235</v>
      </c>
      <c r="H17" s="16">
        <v>0.125</v>
      </c>
      <c r="I17" s="16">
        <v>9.5744680851063801E-2</v>
      </c>
      <c r="J17" s="16">
        <v>7.4626865671641798E-2</v>
      </c>
      <c r="K17" s="16">
        <v>0</v>
      </c>
      <c r="L17" s="16">
        <v>8.98876404494382E-2</v>
      </c>
      <c r="M17" s="16">
        <v>0.15</v>
      </c>
      <c r="N17" s="16">
        <v>0.11764705882352899</v>
      </c>
      <c r="O17" s="16">
        <v>7.1428571428571397E-2</v>
      </c>
      <c r="P17" s="16"/>
      <c r="Q17" s="16">
        <v>9.5238095238095205E-2</v>
      </c>
      <c r="R17" s="16">
        <v>9.85915492957746E-2</v>
      </c>
      <c r="S17" s="16">
        <v>9.6774193548387094E-2</v>
      </c>
      <c r="T17" s="16">
        <v>8.4507042253521097E-2</v>
      </c>
      <c r="U17" s="16">
        <v>3.2258064516128997E-2</v>
      </c>
      <c r="V17" s="16">
        <v>0.13861386138613899</v>
      </c>
      <c r="W17" s="16">
        <v>0.12280701754386</v>
      </c>
      <c r="X17" s="16">
        <v>0.14893617021276601</v>
      </c>
      <c r="Y17" s="16">
        <v>0.14640883977900601</v>
      </c>
      <c r="Z17" s="16"/>
      <c r="AA17" s="16">
        <v>0.10110294117647101</v>
      </c>
      <c r="AB17" s="16">
        <v>0.14692982456140399</v>
      </c>
      <c r="AC17" s="16"/>
      <c r="AD17" s="16">
        <v>0.12230215827338101</v>
      </c>
      <c r="AE17" s="16">
        <v>6.15384615384615E-2</v>
      </c>
      <c r="AF17" s="16">
        <v>9.5238095238095205E-2</v>
      </c>
      <c r="AG17" s="16">
        <v>0.114583333333333</v>
      </c>
      <c r="AH17" s="16">
        <v>0.115384615384615</v>
      </c>
      <c r="AI17" s="16">
        <v>8.6956521739130405E-2</v>
      </c>
      <c r="AJ17" s="16">
        <v>0.126050420168067</v>
      </c>
      <c r="AK17" s="16">
        <v>0.19101123595505601</v>
      </c>
      <c r="AL17" s="16">
        <v>0.159574468085106</v>
      </c>
      <c r="AM17" s="16">
        <v>0.115384615384615</v>
      </c>
      <c r="AN17" s="16"/>
      <c r="AO17" s="16">
        <v>0.107142857142857</v>
      </c>
      <c r="AP17" s="16">
        <v>0.123505976095618</v>
      </c>
      <c r="AQ17" s="16">
        <v>0.17142857142857101</v>
      </c>
      <c r="AR17" s="16">
        <v>7.2164948453608199E-2</v>
      </c>
      <c r="AS17" s="16">
        <v>0.17241379310344801</v>
      </c>
      <c r="AT17" s="16">
        <v>0.05</v>
      </c>
      <c r="AU17" s="16"/>
      <c r="AV17" s="16">
        <v>0</v>
      </c>
      <c r="AW17" s="16">
        <v>0.2</v>
      </c>
      <c r="AX17" s="16">
        <v>0.148148148148148</v>
      </c>
      <c r="AY17" s="16">
        <v>0.16666666666666699</v>
      </c>
      <c r="AZ17" s="16">
        <v>0.14285714285714299</v>
      </c>
      <c r="BA17" s="16">
        <v>0.13235294117647101</v>
      </c>
      <c r="BB17" s="16">
        <v>7.69230769230769E-2</v>
      </c>
      <c r="BC17" s="16">
        <v>0.133333333333333</v>
      </c>
      <c r="BD17" s="16">
        <v>4.7619047619047603E-2</v>
      </c>
      <c r="BE17" s="16">
        <v>0.14492753623188401</v>
      </c>
      <c r="BF17" s="16">
        <v>0.109090909090909</v>
      </c>
      <c r="BG17" s="16">
        <v>0.11764705882352899</v>
      </c>
      <c r="BH17" s="16">
        <v>0.133333333333333</v>
      </c>
      <c r="BI17" s="16">
        <v>0.05</v>
      </c>
      <c r="BJ17" s="16">
        <v>0.266666666666667</v>
      </c>
      <c r="BK17" s="16">
        <v>0.16666666666666699</v>
      </c>
      <c r="BL17" s="16">
        <v>0.11764705882352899</v>
      </c>
      <c r="BM17" s="16">
        <v>5.5555555555555601E-2</v>
      </c>
      <c r="BN17" s="16">
        <v>8.3333333333333301E-2</v>
      </c>
      <c r="BO17" s="16"/>
      <c r="BP17" s="16">
        <v>0.13630406290956801</v>
      </c>
      <c r="BQ17" s="16"/>
      <c r="BR17" s="16">
        <v>0.12586206896551699</v>
      </c>
      <c r="BS17" s="16"/>
      <c r="BT17" s="16">
        <v>0.14918414918414899</v>
      </c>
    </row>
    <row r="18" spans="2:72" ht="16" x14ac:dyDescent="0.2">
      <c r="B18" s="17" t="s">
        <v>209</v>
      </c>
      <c r="C18" s="16">
        <v>8.2917082917082899E-2</v>
      </c>
      <c r="D18" s="16">
        <v>9.8550724637681206E-2</v>
      </c>
      <c r="E18" s="16">
        <v>8.40336134453782E-2</v>
      </c>
      <c r="F18" s="16">
        <v>9.0909090909090898E-2</v>
      </c>
      <c r="G18" s="16">
        <v>5.8823529411764698E-2</v>
      </c>
      <c r="H18" s="16">
        <v>3.5714285714285698E-2</v>
      </c>
      <c r="I18" s="16">
        <v>2.1276595744680899E-2</v>
      </c>
      <c r="J18" s="16">
        <v>5.9701492537313397E-2</v>
      </c>
      <c r="K18" s="16">
        <v>9.6774193548387094E-2</v>
      </c>
      <c r="L18" s="16">
        <v>0.112359550561798</v>
      </c>
      <c r="M18" s="16">
        <v>0.05</v>
      </c>
      <c r="N18" s="16">
        <v>0.17647058823529399</v>
      </c>
      <c r="O18" s="16">
        <v>0.14285714285714299</v>
      </c>
      <c r="P18" s="16"/>
      <c r="Q18" s="16">
        <v>4.7619047619047603E-2</v>
      </c>
      <c r="R18" s="16">
        <v>2.8169014084507001E-2</v>
      </c>
      <c r="S18" s="16">
        <v>1.6129032258064498E-2</v>
      </c>
      <c r="T18" s="16">
        <v>8.4507042253521097E-2</v>
      </c>
      <c r="U18" s="16">
        <v>4.8387096774193498E-2</v>
      </c>
      <c r="V18" s="16">
        <v>6.9306930693069299E-2</v>
      </c>
      <c r="W18" s="16">
        <v>0.114035087719298</v>
      </c>
      <c r="X18" s="16">
        <v>0.117021276595745</v>
      </c>
      <c r="Y18" s="16">
        <v>0.102209944751381</v>
      </c>
      <c r="Z18" s="16"/>
      <c r="AA18" s="16">
        <v>6.4338235294117599E-2</v>
      </c>
      <c r="AB18" s="16">
        <v>0.105263157894737</v>
      </c>
      <c r="AC18" s="16"/>
      <c r="AD18" s="16">
        <v>5.7553956834532398E-2</v>
      </c>
      <c r="AE18" s="16">
        <v>3.0769230769230799E-2</v>
      </c>
      <c r="AF18" s="16">
        <v>4.7619047619047603E-2</v>
      </c>
      <c r="AG18" s="16">
        <v>6.25E-2</v>
      </c>
      <c r="AH18" s="16">
        <v>8.9743589743589702E-2</v>
      </c>
      <c r="AI18" s="16">
        <v>7.6086956521739094E-2</v>
      </c>
      <c r="AJ18" s="16">
        <v>0.109243697478992</v>
      </c>
      <c r="AK18" s="16">
        <v>0.123595505617978</v>
      </c>
      <c r="AL18" s="16">
        <v>0.10638297872340401</v>
      </c>
      <c r="AM18" s="16">
        <v>9.6153846153846201E-2</v>
      </c>
      <c r="AN18" s="16"/>
      <c r="AO18" s="16">
        <v>4.5918367346938799E-2</v>
      </c>
      <c r="AP18" s="16">
        <v>9.56175298804781E-2</v>
      </c>
      <c r="AQ18" s="16">
        <v>0.114285714285714</v>
      </c>
      <c r="AR18" s="16">
        <v>0.11340206185567001</v>
      </c>
      <c r="AS18" s="16">
        <v>0.12068965517241401</v>
      </c>
      <c r="AT18" s="16">
        <v>0.1</v>
      </c>
      <c r="AU18" s="16"/>
      <c r="AV18" s="16">
        <v>0.125</v>
      </c>
      <c r="AW18" s="16">
        <v>0.2</v>
      </c>
      <c r="AX18" s="16">
        <v>0.12962962962963001</v>
      </c>
      <c r="AY18" s="16">
        <v>0</v>
      </c>
      <c r="AZ18" s="16">
        <v>0</v>
      </c>
      <c r="BA18" s="16">
        <v>8.8235294117647106E-2</v>
      </c>
      <c r="BB18" s="16">
        <v>0.105769230769231</v>
      </c>
      <c r="BC18" s="16">
        <v>3.3333333333333298E-2</v>
      </c>
      <c r="BD18" s="16">
        <v>0</v>
      </c>
      <c r="BE18" s="16">
        <v>8.2125603864734303E-2</v>
      </c>
      <c r="BF18" s="16">
        <v>0.163636363636364</v>
      </c>
      <c r="BG18" s="16">
        <v>5.8823529411764698E-2</v>
      </c>
      <c r="BH18" s="16">
        <v>4.4444444444444398E-2</v>
      </c>
      <c r="BI18" s="16">
        <v>0.05</v>
      </c>
      <c r="BJ18" s="16">
        <v>6.6666666666666693E-2</v>
      </c>
      <c r="BK18" s="16">
        <v>2.0833333333333301E-2</v>
      </c>
      <c r="BL18" s="16">
        <v>5.8823529411764698E-2</v>
      </c>
      <c r="BM18" s="16">
        <v>2.7777777777777801E-2</v>
      </c>
      <c r="BN18" s="16">
        <v>2.7777777777777801E-2</v>
      </c>
      <c r="BO18" s="16"/>
      <c r="BP18" s="16">
        <v>8.9121887287024901E-2</v>
      </c>
      <c r="BQ18" s="16"/>
      <c r="BR18" s="16">
        <v>9.1379310344827602E-2</v>
      </c>
      <c r="BS18" s="16"/>
      <c r="BT18" s="16">
        <v>0.1002331002331</v>
      </c>
    </row>
    <row r="19" spans="2:72" ht="16" x14ac:dyDescent="0.2">
      <c r="B19" s="17" t="s">
        <v>210</v>
      </c>
      <c r="C19" s="18">
        <v>9.2907092907092897E-2</v>
      </c>
      <c r="D19" s="18">
        <v>0.13043478260869601</v>
      </c>
      <c r="E19" s="18">
        <v>5.8823529411764698E-2</v>
      </c>
      <c r="F19" s="18">
        <v>0</v>
      </c>
      <c r="G19" s="18">
        <v>0.13235294117647101</v>
      </c>
      <c r="H19" s="18">
        <v>7.1428571428571397E-2</v>
      </c>
      <c r="I19" s="18">
        <v>0.117021276595745</v>
      </c>
      <c r="J19" s="18">
        <v>2.9850746268656699E-2</v>
      </c>
      <c r="K19" s="18">
        <v>9.6774193548387094E-2</v>
      </c>
      <c r="L19" s="18">
        <v>5.6179775280898903E-2</v>
      </c>
      <c r="M19" s="18">
        <v>7.4999999999999997E-2</v>
      </c>
      <c r="N19" s="18">
        <v>8.8235294117647106E-2</v>
      </c>
      <c r="O19" s="18">
        <v>7.1428571428571397E-2</v>
      </c>
      <c r="P19" s="18"/>
      <c r="Q19" s="18">
        <v>6.3492063492063502E-2</v>
      </c>
      <c r="R19" s="18">
        <v>7.0422535211267595E-2</v>
      </c>
      <c r="S19" s="18">
        <v>4.8387096774193498E-2</v>
      </c>
      <c r="T19" s="18">
        <v>2.8169014084507001E-2</v>
      </c>
      <c r="U19" s="18">
        <v>8.0645161290322606E-2</v>
      </c>
      <c r="V19" s="18">
        <v>2.9702970297029702E-2</v>
      </c>
      <c r="W19" s="18">
        <v>5.2631578947368397E-2</v>
      </c>
      <c r="X19" s="18">
        <v>0.14893617021276601</v>
      </c>
      <c r="Y19" s="18">
        <v>0.14088397790055199</v>
      </c>
      <c r="Z19" s="18"/>
      <c r="AA19" s="18">
        <v>5.1470588235294101E-2</v>
      </c>
      <c r="AB19" s="18">
        <v>0.142543859649123</v>
      </c>
      <c r="AC19" s="18"/>
      <c r="AD19" s="18">
        <v>6.4748201438848907E-2</v>
      </c>
      <c r="AE19" s="18">
        <v>3.0769230769230799E-2</v>
      </c>
      <c r="AF19" s="18">
        <v>6.3492063492063502E-2</v>
      </c>
      <c r="AG19" s="18">
        <v>8.3333333333333301E-2</v>
      </c>
      <c r="AH19" s="18">
        <v>5.1282051282051301E-2</v>
      </c>
      <c r="AI19" s="18">
        <v>7.6086956521739094E-2</v>
      </c>
      <c r="AJ19" s="18">
        <v>0.16806722689075601</v>
      </c>
      <c r="AK19" s="18">
        <v>7.8651685393258397E-2</v>
      </c>
      <c r="AL19" s="18">
        <v>0.159574468085106</v>
      </c>
      <c r="AM19" s="18">
        <v>0.108974358974359</v>
      </c>
      <c r="AN19" s="18"/>
      <c r="AO19" s="18">
        <v>5.10204081632653E-2</v>
      </c>
      <c r="AP19" s="18">
        <v>7.1713147410358599E-2</v>
      </c>
      <c r="AQ19" s="18">
        <v>9.1428571428571401E-2</v>
      </c>
      <c r="AR19" s="18">
        <v>0.19587628865979401</v>
      </c>
      <c r="AS19" s="18">
        <v>0.25862068965517199</v>
      </c>
      <c r="AT19" s="18">
        <v>0.25</v>
      </c>
      <c r="AU19" s="18"/>
      <c r="AV19" s="18">
        <v>0.125</v>
      </c>
      <c r="AW19" s="18">
        <v>0.2</v>
      </c>
      <c r="AX19" s="18">
        <v>0.148148148148148</v>
      </c>
      <c r="AY19" s="18">
        <v>8.3333333333333301E-2</v>
      </c>
      <c r="AZ19" s="18">
        <v>0.14285714285714299</v>
      </c>
      <c r="BA19" s="18">
        <v>7.3529411764705899E-2</v>
      </c>
      <c r="BB19" s="18">
        <v>5.7692307692307702E-2</v>
      </c>
      <c r="BC19" s="18">
        <v>0.2</v>
      </c>
      <c r="BD19" s="18">
        <v>0</v>
      </c>
      <c r="BE19" s="18">
        <v>0.15942028985507201</v>
      </c>
      <c r="BF19" s="18">
        <v>0.109090909090909</v>
      </c>
      <c r="BG19" s="18">
        <v>0</v>
      </c>
      <c r="BH19" s="18">
        <v>3.3333333333333298E-2</v>
      </c>
      <c r="BI19" s="18">
        <v>0</v>
      </c>
      <c r="BJ19" s="18">
        <v>6.6666666666666693E-2</v>
      </c>
      <c r="BK19" s="18">
        <v>2.0833333333333301E-2</v>
      </c>
      <c r="BL19" s="18">
        <v>1.9607843137254902E-2</v>
      </c>
      <c r="BM19" s="18">
        <v>5.5555555555555601E-2</v>
      </c>
      <c r="BN19" s="18">
        <v>5.5555555555555601E-2</v>
      </c>
      <c r="BO19" s="18"/>
      <c r="BP19" s="18">
        <v>0.103538663171691</v>
      </c>
      <c r="BQ19" s="18"/>
      <c r="BR19" s="18">
        <v>9.8275862068965505E-2</v>
      </c>
      <c r="BS19" s="18"/>
      <c r="BT19" s="18">
        <v>0.10489510489510501</v>
      </c>
    </row>
    <row r="20" spans="2:72" x14ac:dyDescent="0.2">
      <c r="B20" s="15"/>
    </row>
    <row r="21" spans="2:72" x14ac:dyDescent="0.2">
      <c r="B21" t="s">
        <v>93</v>
      </c>
    </row>
    <row r="22" spans="2:72" x14ac:dyDescent="0.2">
      <c r="B22" t="s">
        <v>94</v>
      </c>
    </row>
    <row r="24" spans="2:72" x14ac:dyDescent="0.2">
      <c r="B24"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BT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213</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203</v>
      </c>
      <c r="C8" s="16">
        <v>1.0989010989011E-2</v>
      </c>
      <c r="D8" s="16">
        <v>2.8985507246376799E-3</v>
      </c>
      <c r="E8" s="16">
        <v>3.3613445378151301E-2</v>
      </c>
      <c r="F8" s="16">
        <v>2.27272727272727E-2</v>
      </c>
      <c r="G8" s="16">
        <v>0</v>
      </c>
      <c r="H8" s="16">
        <v>0</v>
      </c>
      <c r="I8" s="16">
        <v>2.1276595744680899E-2</v>
      </c>
      <c r="J8" s="16">
        <v>0</v>
      </c>
      <c r="K8" s="16">
        <v>0</v>
      </c>
      <c r="L8" s="16">
        <v>1.1235955056179799E-2</v>
      </c>
      <c r="M8" s="16">
        <v>2.5000000000000001E-2</v>
      </c>
      <c r="N8" s="16">
        <v>2.9411764705882401E-2</v>
      </c>
      <c r="O8" s="16">
        <v>0</v>
      </c>
      <c r="P8" s="16"/>
      <c r="Q8" s="16">
        <v>6.3492063492063502E-2</v>
      </c>
      <c r="R8" s="16">
        <v>1.4084507042253501E-2</v>
      </c>
      <c r="S8" s="16">
        <v>3.2258064516128997E-2</v>
      </c>
      <c r="T8" s="16">
        <v>0</v>
      </c>
      <c r="U8" s="16">
        <v>0</v>
      </c>
      <c r="V8" s="16">
        <v>0</v>
      </c>
      <c r="W8" s="16">
        <v>0</v>
      </c>
      <c r="X8" s="16">
        <v>0</v>
      </c>
      <c r="Y8" s="16">
        <v>8.2872928176795594E-3</v>
      </c>
      <c r="Z8" s="16"/>
      <c r="AA8" s="16">
        <v>1.2867647058823499E-2</v>
      </c>
      <c r="AB8" s="16">
        <v>6.5789473684210497E-3</v>
      </c>
      <c r="AC8" s="16"/>
      <c r="AD8" s="16">
        <v>5.0359712230215799E-2</v>
      </c>
      <c r="AE8" s="16">
        <v>0</v>
      </c>
      <c r="AF8" s="16">
        <v>0</v>
      </c>
      <c r="AG8" s="16">
        <v>0</v>
      </c>
      <c r="AH8" s="16">
        <v>1.2820512820512799E-2</v>
      </c>
      <c r="AI8" s="16">
        <v>1.0869565217391301E-2</v>
      </c>
      <c r="AJ8" s="16">
        <v>0</v>
      </c>
      <c r="AK8" s="16">
        <v>0</v>
      </c>
      <c r="AL8" s="16">
        <v>0</v>
      </c>
      <c r="AM8" s="16">
        <v>1.2820512820512799E-2</v>
      </c>
      <c r="AN8" s="16"/>
      <c r="AO8" s="16">
        <v>1.2755102040816301E-2</v>
      </c>
      <c r="AP8" s="16">
        <v>7.9681274900398405E-3</v>
      </c>
      <c r="AQ8" s="16">
        <v>5.7142857142857099E-3</v>
      </c>
      <c r="AR8" s="16">
        <v>1.03092783505155E-2</v>
      </c>
      <c r="AS8" s="16">
        <v>1.72413793103448E-2</v>
      </c>
      <c r="AT8" s="16">
        <v>0</v>
      </c>
      <c r="AU8" s="16"/>
      <c r="AV8" s="16">
        <v>6.25E-2</v>
      </c>
      <c r="AW8" s="16">
        <v>0</v>
      </c>
      <c r="AX8" s="16">
        <v>9.2592592592592605E-3</v>
      </c>
      <c r="AY8" s="16">
        <v>0</v>
      </c>
      <c r="AZ8" s="16">
        <v>0</v>
      </c>
      <c r="BA8" s="16">
        <v>1.4705882352941201E-2</v>
      </c>
      <c r="BB8" s="16">
        <v>9.6153846153846194E-3</v>
      </c>
      <c r="BC8" s="16">
        <v>0</v>
      </c>
      <c r="BD8" s="16">
        <v>0</v>
      </c>
      <c r="BE8" s="16">
        <v>4.8309178743961402E-3</v>
      </c>
      <c r="BF8" s="16">
        <v>0</v>
      </c>
      <c r="BG8" s="16">
        <v>0</v>
      </c>
      <c r="BH8" s="16">
        <v>2.2222222222222199E-2</v>
      </c>
      <c r="BI8" s="16">
        <v>0</v>
      </c>
      <c r="BJ8" s="16">
        <v>0</v>
      </c>
      <c r="BK8" s="16">
        <v>0</v>
      </c>
      <c r="BL8" s="16">
        <v>3.9215686274509803E-2</v>
      </c>
      <c r="BM8" s="16">
        <v>0</v>
      </c>
      <c r="BN8" s="16">
        <v>5.5555555555555601E-2</v>
      </c>
      <c r="BO8" s="16"/>
      <c r="BP8" s="16">
        <v>9.1743119266055103E-3</v>
      </c>
      <c r="BQ8" s="16"/>
      <c r="BR8" s="16">
        <v>8.6206896551724102E-3</v>
      </c>
      <c r="BS8" s="16"/>
      <c r="BT8" s="16">
        <v>6.9930069930069904E-3</v>
      </c>
    </row>
    <row r="9" spans="2:72" ht="16" x14ac:dyDescent="0.2">
      <c r="B9" s="17" t="s">
        <v>204</v>
      </c>
      <c r="C9" s="16">
        <v>3.0969030969030999E-2</v>
      </c>
      <c r="D9" s="16">
        <v>5.21739130434783E-2</v>
      </c>
      <c r="E9" s="16">
        <v>8.4033613445378096E-3</v>
      </c>
      <c r="F9" s="16">
        <v>6.8181818181818205E-2</v>
      </c>
      <c r="G9" s="16">
        <v>5.8823529411764698E-2</v>
      </c>
      <c r="H9" s="16">
        <v>0</v>
      </c>
      <c r="I9" s="16">
        <v>2.1276595744680899E-2</v>
      </c>
      <c r="J9" s="16">
        <v>0</v>
      </c>
      <c r="K9" s="16">
        <v>0</v>
      </c>
      <c r="L9" s="16">
        <v>1.1235955056179799E-2</v>
      </c>
      <c r="M9" s="16">
        <v>0.05</v>
      </c>
      <c r="N9" s="16">
        <v>0</v>
      </c>
      <c r="O9" s="16">
        <v>0</v>
      </c>
      <c r="P9" s="16"/>
      <c r="Q9" s="16">
        <v>3.1746031746031703E-2</v>
      </c>
      <c r="R9" s="16">
        <v>1.4084507042253501E-2</v>
      </c>
      <c r="S9" s="16">
        <v>8.0645161290322606E-2</v>
      </c>
      <c r="T9" s="16">
        <v>2.8169014084507001E-2</v>
      </c>
      <c r="U9" s="16">
        <v>0</v>
      </c>
      <c r="V9" s="16">
        <v>3.9603960396039598E-2</v>
      </c>
      <c r="W9" s="16">
        <v>1.7543859649122799E-2</v>
      </c>
      <c r="X9" s="16">
        <v>1.0638297872340399E-2</v>
      </c>
      <c r="Y9" s="16">
        <v>3.8674033149171297E-2</v>
      </c>
      <c r="Z9" s="16"/>
      <c r="AA9" s="16">
        <v>2.9411764705882401E-2</v>
      </c>
      <c r="AB9" s="16">
        <v>3.2894736842105303E-2</v>
      </c>
      <c r="AC9" s="16"/>
      <c r="AD9" s="16">
        <v>1.4388489208633099E-2</v>
      </c>
      <c r="AE9" s="16">
        <v>4.6153846153846198E-2</v>
      </c>
      <c r="AF9" s="16">
        <v>4.7619047619047603E-2</v>
      </c>
      <c r="AG9" s="16">
        <v>2.0833333333333301E-2</v>
      </c>
      <c r="AH9" s="16">
        <v>3.8461538461538498E-2</v>
      </c>
      <c r="AI9" s="16">
        <v>2.1739130434782601E-2</v>
      </c>
      <c r="AJ9" s="16">
        <v>1.6806722689075598E-2</v>
      </c>
      <c r="AK9" s="16">
        <v>0.112359550561798</v>
      </c>
      <c r="AL9" s="16">
        <v>2.1276595744680899E-2</v>
      </c>
      <c r="AM9" s="16">
        <v>1.2820512820512799E-2</v>
      </c>
      <c r="AN9" s="16"/>
      <c r="AO9" s="16">
        <v>2.8061224489795901E-2</v>
      </c>
      <c r="AP9" s="16">
        <v>4.7808764940239001E-2</v>
      </c>
      <c r="AQ9" s="16">
        <v>2.2857142857142899E-2</v>
      </c>
      <c r="AR9" s="16">
        <v>2.06185567010309E-2</v>
      </c>
      <c r="AS9" s="16">
        <v>0</v>
      </c>
      <c r="AT9" s="16">
        <v>0.1</v>
      </c>
      <c r="AU9" s="16"/>
      <c r="AV9" s="16">
        <v>0</v>
      </c>
      <c r="AW9" s="16">
        <v>0</v>
      </c>
      <c r="AX9" s="16">
        <v>9.2592592592592605E-3</v>
      </c>
      <c r="AY9" s="16">
        <v>0</v>
      </c>
      <c r="AZ9" s="16">
        <v>0</v>
      </c>
      <c r="BA9" s="16">
        <v>8.8235294117647106E-2</v>
      </c>
      <c r="BB9" s="16">
        <v>7.69230769230769E-2</v>
      </c>
      <c r="BC9" s="16">
        <v>6.6666666666666693E-2</v>
      </c>
      <c r="BD9" s="16">
        <v>0.14285714285714299</v>
      </c>
      <c r="BE9" s="16">
        <v>9.6618357487922701E-3</v>
      </c>
      <c r="BF9" s="16">
        <v>1.8181818181818198E-2</v>
      </c>
      <c r="BG9" s="16">
        <v>0</v>
      </c>
      <c r="BH9" s="16">
        <v>0</v>
      </c>
      <c r="BI9" s="16">
        <v>0</v>
      </c>
      <c r="BJ9" s="16">
        <v>0</v>
      </c>
      <c r="BK9" s="16">
        <v>0</v>
      </c>
      <c r="BL9" s="16">
        <v>7.8431372549019607E-2</v>
      </c>
      <c r="BM9" s="16">
        <v>5.5555555555555601E-2</v>
      </c>
      <c r="BN9" s="16">
        <v>2.7777777777777801E-2</v>
      </c>
      <c r="BO9" s="16"/>
      <c r="BP9" s="16">
        <v>3.1454783748361699E-2</v>
      </c>
      <c r="BQ9" s="16"/>
      <c r="BR9" s="16">
        <v>3.9655172413793099E-2</v>
      </c>
      <c r="BS9" s="16"/>
      <c r="BT9" s="16">
        <v>3.9627039627039597E-2</v>
      </c>
    </row>
    <row r="10" spans="2:72" ht="16" x14ac:dyDescent="0.2">
      <c r="B10" s="17" t="s">
        <v>169</v>
      </c>
      <c r="C10" s="16">
        <v>2.7972027972028E-2</v>
      </c>
      <c r="D10" s="16">
        <v>4.0579710144927499E-2</v>
      </c>
      <c r="E10" s="16">
        <v>2.5210084033613401E-2</v>
      </c>
      <c r="F10" s="16">
        <v>2.27272727272727E-2</v>
      </c>
      <c r="G10" s="16">
        <v>1.4705882352941201E-2</v>
      </c>
      <c r="H10" s="16">
        <v>1.7857142857142901E-2</v>
      </c>
      <c r="I10" s="16">
        <v>0</v>
      </c>
      <c r="J10" s="16">
        <v>4.47761194029851E-2</v>
      </c>
      <c r="K10" s="16">
        <v>0</v>
      </c>
      <c r="L10" s="16">
        <v>2.2471910112359501E-2</v>
      </c>
      <c r="M10" s="16">
        <v>0.05</v>
      </c>
      <c r="N10" s="16">
        <v>2.9411764705882401E-2</v>
      </c>
      <c r="O10" s="16">
        <v>0</v>
      </c>
      <c r="P10" s="16"/>
      <c r="Q10" s="16">
        <v>0</v>
      </c>
      <c r="R10" s="16">
        <v>2.8169014084507001E-2</v>
      </c>
      <c r="S10" s="16">
        <v>3.2258064516128997E-2</v>
      </c>
      <c r="T10" s="16">
        <v>5.63380281690141E-2</v>
      </c>
      <c r="U10" s="16">
        <v>4.8387096774193498E-2</v>
      </c>
      <c r="V10" s="16">
        <v>9.9009900990098994E-3</v>
      </c>
      <c r="W10" s="16">
        <v>3.5087719298245598E-2</v>
      </c>
      <c r="X10" s="16">
        <v>3.1914893617021302E-2</v>
      </c>
      <c r="Y10" s="16">
        <v>2.4861878453038701E-2</v>
      </c>
      <c r="Z10" s="16"/>
      <c r="AA10" s="16">
        <v>2.9411764705882401E-2</v>
      </c>
      <c r="AB10" s="16">
        <v>2.6315789473684199E-2</v>
      </c>
      <c r="AC10" s="16"/>
      <c r="AD10" s="16">
        <v>3.5971223021582698E-2</v>
      </c>
      <c r="AE10" s="16">
        <v>7.69230769230769E-2</v>
      </c>
      <c r="AF10" s="16">
        <v>6.3492063492063502E-2</v>
      </c>
      <c r="AG10" s="16">
        <v>1.0416666666666701E-2</v>
      </c>
      <c r="AH10" s="16">
        <v>1.2820512820512799E-2</v>
      </c>
      <c r="AI10" s="16">
        <v>1.0869565217391301E-2</v>
      </c>
      <c r="AJ10" s="16">
        <v>8.4033613445378096E-3</v>
      </c>
      <c r="AK10" s="16">
        <v>3.3707865168539297E-2</v>
      </c>
      <c r="AL10" s="16">
        <v>3.1914893617021302E-2</v>
      </c>
      <c r="AM10" s="16">
        <v>2.5641025641025599E-2</v>
      </c>
      <c r="AN10" s="16"/>
      <c r="AO10" s="16">
        <v>3.31632653061225E-2</v>
      </c>
      <c r="AP10" s="16">
        <v>2.78884462151394E-2</v>
      </c>
      <c r="AQ10" s="16">
        <v>1.1428571428571401E-2</v>
      </c>
      <c r="AR10" s="16">
        <v>4.1237113402061903E-2</v>
      </c>
      <c r="AS10" s="16">
        <v>0</v>
      </c>
      <c r="AT10" s="16">
        <v>0.1</v>
      </c>
      <c r="AU10" s="16"/>
      <c r="AV10" s="16">
        <v>0</v>
      </c>
      <c r="AW10" s="16">
        <v>0</v>
      </c>
      <c r="AX10" s="16">
        <v>1.85185185185185E-2</v>
      </c>
      <c r="AY10" s="16">
        <v>0</v>
      </c>
      <c r="AZ10" s="16">
        <v>0</v>
      </c>
      <c r="BA10" s="16">
        <v>1.4705882352941201E-2</v>
      </c>
      <c r="BB10" s="16">
        <v>3.8461538461538498E-2</v>
      </c>
      <c r="BC10" s="16">
        <v>0</v>
      </c>
      <c r="BD10" s="16">
        <v>4.7619047619047603E-2</v>
      </c>
      <c r="BE10" s="16">
        <v>2.8985507246376802E-2</v>
      </c>
      <c r="BF10" s="16">
        <v>1.8181818181818198E-2</v>
      </c>
      <c r="BG10" s="16">
        <v>0.11764705882352899</v>
      </c>
      <c r="BH10" s="16">
        <v>3.3333333333333298E-2</v>
      </c>
      <c r="BI10" s="16">
        <v>0</v>
      </c>
      <c r="BJ10" s="16">
        <v>0.133333333333333</v>
      </c>
      <c r="BK10" s="16">
        <v>2.0833333333333301E-2</v>
      </c>
      <c r="BL10" s="16">
        <v>5.8823529411764698E-2</v>
      </c>
      <c r="BM10" s="16">
        <v>0</v>
      </c>
      <c r="BN10" s="16">
        <v>2.7777777777777801E-2</v>
      </c>
      <c r="BO10" s="16"/>
      <c r="BP10" s="16">
        <v>2.6212319790301399E-2</v>
      </c>
      <c r="BQ10" s="16"/>
      <c r="BR10" s="16">
        <v>2.93103448275862E-2</v>
      </c>
      <c r="BS10" s="16"/>
      <c r="BT10" s="16">
        <v>3.03030303030303E-2</v>
      </c>
    </row>
    <row r="11" spans="2:72" ht="16" x14ac:dyDescent="0.2">
      <c r="B11" s="17" t="s">
        <v>170</v>
      </c>
      <c r="C11" s="16">
        <v>3.5964035964036002E-2</v>
      </c>
      <c r="D11" s="16">
        <v>3.4782608695652202E-2</v>
      </c>
      <c r="E11" s="16">
        <v>3.3613445378151301E-2</v>
      </c>
      <c r="F11" s="16">
        <v>0</v>
      </c>
      <c r="G11" s="16">
        <v>4.4117647058823498E-2</v>
      </c>
      <c r="H11" s="16">
        <v>7.1428571428571397E-2</v>
      </c>
      <c r="I11" s="16">
        <v>4.2553191489361701E-2</v>
      </c>
      <c r="J11" s="16">
        <v>2.9850746268656699E-2</v>
      </c>
      <c r="K11" s="16">
        <v>6.4516129032258104E-2</v>
      </c>
      <c r="L11" s="16">
        <v>2.2471910112359501E-2</v>
      </c>
      <c r="M11" s="16">
        <v>2.5000000000000001E-2</v>
      </c>
      <c r="N11" s="16">
        <v>2.9411764705882401E-2</v>
      </c>
      <c r="O11" s="16">
        <v>7.1428571428571397E-2</v>
      </c>
      <c r="P11" s="16"/>
      <c r="Q11" s="16">
        <v>4.7619047619047603E-2</v>
      </c>
      <c r="R11" s="16">
        <v>4.2253521126760597E-2</v>
      </c>
      <c r="S11" s="16">
        <v>1.6129032258064498E-2</v>
      </c>
      <c r="T11" s="16">
        <v>1.4084507042253501E-2</v>
      </c>
      <c r="U11" s="16">
        <v>3.2258064516128997E-2</v>
      </c>
      <c r="V11" s="16">
        <v>4.95049504950495E-2</v>
      </c>
      <c r="W11" s="16">
        <v>1.7543859649122799E-2</v>
      </c>
      <c r="X11" s="16">
        <v>3.1914893617021302E-2</v>
      </c>
      <c r="Y11" s="16">
        <v>4.4198895027624301E-2</v>
      </c>
      <c r="Z11" s="16"/>
      <c r="AA11" s="16">
        <v>3.125E-2</v>
      </c>
      <c r="AB11" s="16">
        <v>4.1666666666666699E-2</v>
      </c>
      <c r="AC11" s="16"/>
      <c r="AD11" s="16">
        <v>2.8776978417266199E-2</v>
      </c>
      <c r="AE11" s="16">
        <v>1.5384615384615399E-2</v>
      </c>
      <c r="AF11" s="16">
        <v>4.7619047619047603E-2</v>
      </c>
      <c r="AG11" s="16">
        <v>3.125E-2</v>
      </c>
      <c r="AH11" s="16">
        <v>5.1282051282051301E-2</v>
      </c>
      <c r="AI11" s="16">
        <v>4.3478260869565202E-2</v>
      </c>
      <c r="AJ11" s="16">
        <v>8.4033613445378096E-3</v>
      </c>
      <c r="AK11" s="16">
        <v>3.3707865168539297E-2</v>
      </c>
      <c r="AL11" s="16">
        <v>4.2553191489361701E-2</v>
      </c>
      <c r="AM11" s="16">
        <v>4.48717948717949E-2</v>
      </c>
      <c r="AN11" s="16"/>
      <c r="AO11" s="16">
        <v>3.06122448979592E-2</v>
      </c>
      <c r="AP11" s="16">
        <v>5.1792828685259001E-2</v>
      </c>
      <c r="AQ11" s="16">
        <v>0.04</v>
      </c>
      <c r="AR11" s="16">
        <v>2.06185567010309E-2</v>
      </c>
      <c r="AS11" s="16">
        <v>1.72413793103448E-2</v>
      </c>
      <c r="AT11" s="16">
        <v>0</v>
      </c>
      <c r="AU11" s="16"/>
      <c r="AV11" s="16">
        <v>0</v>
      </c>
      <c r="AW11" s="16">
        <v>0</v>
      </c>
      <c r="AX11" s="16">
        <v>4.6296296296296301E-2</v>
      </c>
      <c r="AY11" s="16">
        <v>0</v>
      </c>
      <c r="AZ11" s="16">
        <v>0.14285714285714299</v>
      </c>
      <c r="BA11" s="16">
        <v>1.4705882352941201E-2</v>
      </c>
      <c r="BB11" s="16">
        <v>1.9230769230769201E-2</v>
      </c>
      <c r="BC11" s="16">
        <v>6.6666666666666693E-2</v>
      </c>
      <c r="BD11" s="16">
        <v>0</v>
      </c>
      <c r="BE11" s="16">
        <v>3.3816425120772903E-2</v>
      </c>
      <c r="BF11" s="16">
        <v>3.6363636363636397E-2</v>
      </c>
      <c r="BG11" s="16">
        <v>5.8823529411764698E-2</v>
      </c>
      <c r="BH11" s="16">
        <v>5.5555555555555601E-2</v>
      </c>
      <c r="BI11" s="16">
        <v>0</v>
      </c>
      <c r="BJ11" s="16">
        <v>0</v>
      </c>
      <c r="BK11" s="16">
        <v>6.25E-2</v>
      </c>
      <c r="BL11" s="16">
        <v>0</v>
      </c>
      <c r="BM11" s="16">
        <v>8.3333333333333301E-2</v>
      </c>
      <c r="BN11" s="16">
        <v>5.5555555555555601E-2</v>
      </c>
      <c r="BO11" s="16"/>
      <c r="BP11" s="16">
        <v>3.1454783748361699E-2</v>
      </c>
      <c r="BQ11" s="16"/>
      <c r="BR11" s="16">
        <v>3.7931034482758599E-2</v>
      </c>
      <c r="BS11" s="16"/>
      <c r="BT11" s="16">
        <v>3.2634032634032598E-2</v>
      </c>
    </row>
    <row r="12" spans="2:72" ht="16" x14ac:dyDescent="0.2">
      <c r="B12" s="17" t="s">
        <v>171</v>
      </c>
      <c r="C12" s="16">
        <v>7.09290709290709E-2</v>
      </c>
      <c r="D12" s="16">
        <v>6.6666666666666693E-2</v>
      </c>
      <c r="E12" s="16">
        <v>0.109243697478992</v>
      </c>
      <c r="F12" s="16">
        <v>0.11363636363636399</v>
      </c>
      <c r="G12" s="16">
        <v>4.4117647058823498E-2</v>
      </c>
      <c r="H12" s="16">
        <v>5.3571428571428603E-2</v>
      </c>
      <c r="I12" s="16">
        <v>6.3829787234042507E-2</v>
      </c>
      <c r="J12" s="16">
        <v>5.9701492537313397E-2</v>
      </c>
      <c r="K12" s="16">
        <v>9.6774193548387094E-2</v>
      </c>
      <c r="L12" s="16">
        <v>8.98876404494382E-2</v>
      </c>
      <c r="M12" s="16">
        <v>0.05</v>
      </c>
      <c r="N12" s="16">
        <v>2.9411764705882401E-2</v>
      </c>
      <c r="O12" s="16">
        <v>0</v>
      </c>
      <c r="P12" s="16"/>
      <c r="Q12" s="16">
        <v>0</v>
      </c>
      <c r="R12" s="16">
        <v>8.4507042253521097E-2</v>
      </c>
      <c r="S12" s="16">
        <v>8.0645161290322606E-2</v>
      </c>
      <c r="T12" s="16">
        <v>9.85915492957746E-2</v>
      </c>
      <c r="U12" s="16">
        <v>4.8387096774193498E-2</v>
      </c>
      <c r="V12" s="16">
        <v>0.10891089108910899</v>
      </c>
      <c r="W12" s="16">
        <v>8.7719298245614002E-2</v>
      </c>
      <c r="X12" s="16">
        <v>6.3829787234042507E-2</v>
      </c>
      <c r="Y12" s="16">
        <v>6.3535911602209894E-2</v>
      </c>
      <c r="Z12" s="16"/>
      <c r="AA12" s="16">
        <v>7.7205882352941194E-2</v>
      </c>
      <c r="AB12" s="16">
        <v>6.3596491228070207E-2</v>
      </c>
      <c r="AC12" s="16"/>
      <c r="AD12" s="16">
        <v>6.4748201438848907E-2</v>
      </c>
      <c r="AE12" s="16">
        <v>0.107692307692308</v>
      </c>
      <c r="AF12" s="16">
        <v>7.9365079365079402E-2</v>
      </c>
      <c r="AG12" s="16">
        <v>8.3333333333333301E-2</v>
      </c>
      <c r="AH12" s="16">
        <v>7.69230769230769E-2</v>
      </c>
      <c r="AI12" s="16">
        <v>5.4347826086956499E-2</v>
      </c>
      <c r="AJ12" s="16">
        <v>5.8823529411764698E-2</v>
      </c>
      <c r="AK12" s="16">
        <v>3.3707865168539297E-2</v>
      </c>
      <c r="AL12" s="16">
        <v>0.10638297872340401</v>
      </c>
      <c r="AM12" s="16">
        <v>5.7692307692307702E-2</v>
      </c>
      <c r="AN12" s="16"/>
      <c r="AO12" s="16">
        <v>8.9285714285714302E-2</v>
      </c>
      <c r="AP12" s="16">
        <v>4.7808764940239001E-2</v>
      </c>
      <c r="AQ12" s="16">
        <v>8.5714285714285701E-2</v>
      </c>
      <c r="AR12" s="16">
        <v>7.2164948453608199E-2</v>
      </c>
      <c r="AS12" s="16">
        <v>3.4482758620689703E-2</v>
      </c>
      <c r="AT12" s="16">
        <v>0</v>
      </c>
      <c r="AU12" s="16"/>
      <c r="AV12" s="16">
        <v>6.25E-2</v>
      </c>
      <c r="AW12" s="16">
        <v>0</v>
      </c>
      <c r="AX12" s="16">
        <v>7.4074074074074098E-2</v>
      </c>
      <c r="AY12" s="16">
        <v>0</v>
      </c>
      <c r="AZ12" s="16">
        <v>0.14285714285714299</v>
      </c>
      <c r="BA12" s="16">
        <v>2.9411764705882401E-2</v>
      </c>
      <c r="BB12" s="16">
        <v>2.8846153846153799E-2</v>
      </c>
      <c r="BC12" s="16">
        <v>3.3333333333333298E-2</v>
      </c>
      <c r="BD12" s="16">
        <v>9.5238095238095205E-2</v>
      </c>
      <c r="BE12" s="16">
        <v>7.7294685990338202E-2</v>
      </c>
      <c r="BF12" s="16">
        <v>0.109090909090909</v>
      </c>
      <c r="BG12" s="16">
        <v>5.8823529411764698E-2</v>
      </c>
      <c r="BH12" s="16">
        <v>0.1</v>
      </c>
      <c r="BI12" s="16">
        <v>0.15</v>
      </c>
      <c r="BJ12" s="16">
        <v>6.6666666666666693E-2</v>
      </c>
      <c r="BK12" s="16">
        <v>6.25E-2</v>
      </c>
      <c r="BL12" s="16">
        <v>7.8431372549019607E-2</v>
      </c>
      <c r="BM12" s="16">
        <v>2.7777777777777801E-2</v>
      </c>
      <c r="BN12" s="16">
        <v>8.3333333333333301E-2</v>
      </c>
      <c r="BO12" s="16"/>
      <c r="BP12" s="16">
        <v>7.0773263433813904E-2</v>
      </c>
      <c r="BQ12" s="16"/>
      <c r="BR12" s="16">
        <v>7.5862068965517199E-2</v>
      </c>
      <c r="BS12" s="16"/>
      <c r="BT12" s="16">
        <v>6.2937062937062901E-2</v>
      </c>
    </row>
    <row r="13" spans="2:72" ht="16" x14ac:dyDescent="0.2">
      <c r="B13" s="17" t="s">
        <v>172</v>
      </c>
      <c r="C13" s="16">
        <v>6.9930069930069894E-2</v>
      </c>
      <c r="D13" s="16">
        <v>5.7971014492753603E-2</v>
      </c>
      <c r="E13" s="16">
        <v>8.40336134453782E-2</v>
      </c>
      <c r="F13" s="16">
        <v>2.27272727272727E-2</v>
      </c>
      <c r="G13" s="16">
        <v>5.8823529411764698E-2</v>
      </c>
      <c r="H13" s="16">
        <v>7.1428571428571397E-2</v>
      </c>
      <c r="I13" s="16">
        <v>9.5744680851063801E-2</v>
      </c>
      <c r="J13" s="16">
        <v>5.9701492537313397E-2</v>
      </c>
      <c r="K13" s="16">
        <v>3.2258064516128997E-2</v>
      </c>
      <c r="L13" s="16">
        <v>0.101123595505618</v>
      </c>
      <c r="M13" s="16">
        <v>0.125</v>
      </c>
      <c r="N13" s="16">
        <v>8.8235294117647106E-2</v>
      </c>
      <c r="O13" s="16">
        <v>0</v>
      </c>
      <c r="P13" s="16"/>
      <c r="Q13" s="16">
        <v>7.9365079365079402E-2</v>
      </c>
      <c r="R13" s="16">
        <v>2.8169014084507001E-2</v>
      </c>
      <c r="S13" s="16">
        <v>0.112903225806452</v>
      </c>
      <c r="T13" s="16">
        <v>7.0422535211267595E-2</v>
      </c>
      <c r="U13" s="16">
        <v>9.6774193548387094E-2</v>
      </c>
      <c r="V13" s="16">
        <v>6.9306930693069299E-2</v>
      </c>
      <c r="W13" s="16">
        <v>8.7719298245614002E-2</v>
      </c>
      <c r="X13" s="16">
        <v>2.1276595744680899E-2</v>
      </c>
      <c r="Y13" s="16">
        <v>7.18232044198895E-2</v>
      </c>
      <c r="Z13" s="16"/>
      <c r="AA13" s="16">
        <v>7.7205882352941194E-2</v>
      </c>
      <c r="AB13" s="16">
        <v>6.14035087719298E-2</v>
      </c>
      <c r="AC13" s="16"/>
      <c r="AD13" s="16">
        <v>5.7553956834532398E-2</v>
      </c>
      <c r="AE13" s="16">
        <v>9.2307692307692299E-2</v>
      </c>
      <c r="AF13" s="16">
        <v>7.9365079365079402E-2</v>
      </c>
      <c r="AG13" s="16">
        <v>0.125</v>
      </c>
      <c r="AH13" s="16">
        <v>6.4102564102564097E-2</v>
      </c>
      <c r="AI13" s="16">
        <v>6.5217391304347797E-2</v>
      </c>
      <c r="AJ13" s="16">
        <v>9.2436974789915999E-2</v>
      </c>
      <c r="AK13" s="16">
        <v>4.49438202247191E-2</v>
      </c>
      <c r="AL13" s="16">
        <v>3.1914893617021302E-2</v>
      </c>
      <c r="AM13" s="16">
        <v>6.4102564102564097E-2</v>
      </c>
      <c r="AN13" s="16"/>
      <c r="AO13" s="16">
        <v>0.10459183673469399</v>
      </c>
      <c r="AP13" s="16">
        <v>5.97609561752988E-2</v>
      </c>
      <c r="AQ13" s="16">
        <v>4.57142857142857E-2</v>
      </c>
      <c r="AR13" s="16">
        <v>3.09278350515464E-2</v>
      </c>
      <c r="AS13" s="16">
        <v>1.72413793103448E-2</v>
      </c>
      <c r="AT13" s="16">
        <v>0.05</v>
      </c>
      <c r="AU13" s="16"/>
      <c r="AV13" s="16">
        <v>6.25E-2</v>
      </c>
      <c r="AW13" s="16">
        <v>0</v>
      </c>
      <c r="AX13" s="16">
        <v>9.2592592592592601E-2</v>
      </c>
      <c r="AY13" s="16">
        <v>8.3333333333333301E-2</v>
      </c>
      <c r="AZ13" s="16">
        <v>0</v>
      </c>
      <c r="BA13" s="16">
        <v>4.4117647058823498E-2</v>
      </c>
      <c r="BB13" s="16">
        <v>0.115384615384615</v>
      </c>
      <c r="BC13" s="16">
        <v>0.1</v>
      </c>
      <c r="BD13" s="16">
        <v>4.7619047619047603E-2</v>
      </c>
      <c r="BE13" s="16">
        <v>6.2801932367149801E-2</v>
      </c>
      <c r="BF13" s="16">
        <v>4.5454545454545497E-2</v>
      </c>
      <c r="BG13" s="16">
        <v>0.11764705882352899</v>
      </c>
      <c r="BH13" s="16">
        <v>5.5555555555555601E-2</v>
      </c>
      <c r="BI13" s="16">
        <v>0.05</v>
      </c>
      <c r="BJ13" s="16">
        <v>6.6666666666666693E-2</v>
      </c>
      <c r="BK13" s="16">
        <v>4.1666666666666699E-2</v>
      </c>
      <c r="BL13" s="16">
        <v>7.8431372549019607E-2</v>
      </c>
      <c r="BM13" s="16">
        <v>5.5555555555555601E-2</v>
      </c>
      <c r="BN13" s="16">
        <v>0.11111111111111099</v>
      </c>
      <c r="BO13" s="16"/>
      <c r="BP13" s="16">
        <v>7.3394495412843999E-2</v>
      </c>
      <c r="BQ13" s="16"/>
      <c r="BR13" s="16">
        <v>6.5517241379310406E-2</v>
      </c>
      <c r="BS13" s="16"/>
      <c r="BT13" s="16">
        <v>5.82750582750583E-2</v>
      </c>
    </row>
    <row r="14" spans="2:72" ht="16" x14ac:dyDescent="0.2">
      <c r="B14" s="17" t="s">
        <v>205</v>
      </c>
      <c r="C14" s="16">
        <v>0.137862137862138</v>
      </c>
      <c r="D14" s="16">
        <v>0.107246376811594</v>
      </c>
      <c r="E14" s="16">
        <v>0.13445378151260501</v>
      </c>
      <c r="F14" s="16">
        <v>0.11363636363636399</v>
      </c>
      <c r="G14" s="16">
        <v>0.220588235294118</v>
      </c>
      <c r="H14" s="16">
        <v>0.107142857142857</v>
      </c>
      <c r="I14" s="16">
        <v>0.13829787234042601</v>
      </c>
      <c r="J14" s="16">
        <v>0.17910447761194001</v>
      </c>
      <c r="K14" s="16">
        <v>6.4516129032258104E-2</v>
      </c>
      <c r="L14" s="16">
        <v>0.19101123595505601</v>
      </c>
      <c r="M14" s="16">
        <v>0.15</v>
      </c>
      <c r="N14" s="16">
        <v>8.8235294117647106E-2</v>
      </c>
      <c r="O14" s="16">
        <v>0.42857142857142899</v>
      </c>
      <c r="P14" s="16"/>
      <c r="Q14" s="16">
        <v>0.25396825396825401</v>
      </c>
      <c r="R14" s="16">
        <v>0.154929577464789</v>
      </c>
      <c r="S14" s="16">
        <v>0.19354838709677399</v>
      </c>
      <c r="T14" s="16">
        <v>0.183098591549296</v>
      </c>
      <c r="U14" s="16">
        <v>0.241935483870968</v>
      </c>
      <c r="V14" s="16">
        <v>0.13861386138613899</v>
      </c>
      <c r="W14" s="16">
        <v>0.13157894736842099</v>
      </c>
      <c r="X14" s="16">
        <v>0.10638297872340401</v>
      </c>
      <c r="Y14" s="16">
        <v>8.8397790055248601E-2</v>
      </c>
      <c r="Z14" s="16"/>
      <c r="AA14" s="16">
        <v>0.17647058823529399</v>
      </c>
      <c r="AB14" s="16">
        <v>9.2105263157894704E-2</v>
      </c>
      <c r="AC14" s="16"/>
      <c r="AD14" s="16">
        <v>0.194244604316547</v>
      </c>
      <c r="AE14" s="16">
        <v>0.18461538461538499</v>
      </c>
      <c r="AF14" s="16">
        <v>0.14285714285714299</v>
      </c>
      <c r="AG14" s="16">
        <v>0.19791666666666699</v>
      </c>
      <c r="AH14" s="16">
        <v>0.141025641025641</v>
      </c>
      <c r="AI14" s="16">
        <v>0.15217391304347799</v>
      </c>
      <c r="AJ14" s="16">
        <v>0.10084033613445401</v>
      </c>
      <c r="AK14" s="16">
        <v>7.8651685393258397E-2</v>
      </c>
      <c r="AL14" s="16">
        <v>6.3829787234042507E-2</v>
      </c>
      <c r="AM14" s="16">
        <v>0.128205128205128</v>
      </c>
      <c r="AN14" s="16"/>
      <c r="AO14" s="16">
        <v>0.15816326530612199</v>
      </c>
      <c r="AP14" s="16">
        <v>0.171314741035857</v>
      </c>
      <c r="AQ14" s="16">
        <v>0.108571428571429</v>
      </c>
      <c r="AR14" s="16">
        <v>8.2474226804123696E-2</v>
      </c>
      <c r="AS14" s="16">
        <v>5.1724137931034503E-2</v>
      </c>
      <c r="AT14" s="16">
        <v>0.1</v>
      </c>
      <c r="AU14" s="16"/>
      <c r="AV14" s="16">
        <v>6.25E-2</v>
      </c>
      <c r="AW14" s="16">
        <v>0</v>
      </c>
      <c r="AX14" s="16">
        <v>0.13888888888888901</v>
      </c>
      <c r="AY14" s="16">
        <v>0.25</v>
      </c>
      <c r="AZ14" s="16">
        <v>0.42857142857142899</v>
      </c>
      <c r="BA14" s="16">
        <v>0.11764705882352899</v>
      </c>
      <c r="BB14" s="16">
        <v>0.105769230769231</v>
      </c>
      <c r="BC14" s="16">
        <v>0.1</v>
      </c>
      <c r="BD14" s="16">
        <v>0.238095238095238</v>
      </c>
      <c r="BE14" s="16">
        <v>9.1787439613526603E-2</v>
      </c>
      <c r="BF14" s="16">
        <v>0.109090909090909</v>
      </c>
      <c r="BG14" s="16">
        <v>0.11764705882352899</v>
      </c>
      <c r="BH14" s="16">
        <v>0.2</v>
      </c>
      <c r="BI14" s="16">
        <v>0.15</v>
      </c>
      <c r="BJ14" s="16">
        <v>0.133333333333333</v>
      </c>
      <c r="BK14" s="16">
        <v>0.20833333333333301</v>
      </c>
      <c r="BL14" s="16">
        <v>0.17647058823529399</v>
      </c>
      <c r="BM14" s="16">
        <v>0.30555555555555602</v>
      </c>
      <c r="BN14" s="16">
        <v>8.3333333333333301E-2</v>
      </c>
      <c r="BO14" s="16"/>
      <c r="BP14" s="16">
        <v>0.12450851900393201</v>
      </c>
      <c r="BQ14" s="16"/>
      <c r="BR14" s="16">
        <v>0.13275862068965499</v>
      </c>
      <c r="BS14" s="16"/>
      <c r="BT14" s="16">
        <v>0.111888111888112</v>
      </c>
    </row>
    <row r="15" spans="2:72" ht="16" x14ac:dyDescent="0.2">
      <c r="B15" s="17" t="s">
        <v>206</v>
      </c>
      <c r="C15" s="16">
        <v>9.8901098901098897E-2</v>
      </c>
      <c r="D15" s="16">
        <v>8.6956521739130405E-2</v>
      </c>
      <c r="E15" s="16">
        <v>0.126050420168067</v>
      </c>
      <c r="F15" s="16">
        <v>0.13636363636363599</v>
      </c>
      <c r="G15" s="16">
        <v>8.8235294117647106E-2</v>
      </c>
      <c r="H15" s="16">
        <v>0.107142857142857</v>
      </c>
      <c r="I15" s="16">
        <v>0.10638297872340401</v>
      </c>
      <c r="J15" s="16">
        <v>8.9552238805970102E-2</v>
      </c>
      <c r="K15" s="16">
        <v>0.19354838709677399</v>
      </c>
      <c r="L15" s="16">
        <v>8.98876404494382E-2</v>
      </c>
      <c r="M15" s="16">
        <v>0.05</v>
      </c>
      <c r="N15" s="16">
        <v>8.8235294117647106E-2</v>
      </c>
      <c r="O15" s="16">
        <v>7.1428571428571397E-2</v>
      </c>
      <c r="P15" s="16"/>
      <c r="Q15" s="16">
        <v>6.3492063492063502E-2</v>
      </c>
      <c r="R15" s="16">
        <v>7.0422535211267595E-2</v>
      </c>
      <c r="S15" s="16">
        <v>6.4516129032258104E-2</v>
      </c>
      <c r="T15" s="16">
        <v>0.11267605633802801</v>
      </c>
      <c r="U15" s="16">
        <v>8.0645161290322606E-2</v>
      </c>
      <c r="V15" s="16">
        <v>0.13861386138613899</v>
      </c>
      <c r="W15" s="16">
        <v>0.12280701754386</v>
      </c>
      <c r="X15" s="16">
        <v>0.117021276595745</v>
      </c>
      <c r="Y15" s="16">
        <v>9.3922651933701695E-2</v>
      </c>
      <c r="Z15" s="16"/>
      <c r="AA15" s="16">
        <v>9.9264705882352894E-2</v>
      </c>
      <c r="AB15" s="16">
        <v>9.8684210526315805E-2</v>
      </c>
      <c r="AC15" s="16"/>
      <c r="AD15" s="16">
        <v>5.0359712230215799E-2</v>
      </c>
      <c r="AE15" s="16">
        <v>0.123076923076923</v>
      </c>
      <c r="AF15" s="16">
        <v>0.11111111111111099</v>
      </c>
      <c r="AG15" s="16">
        <v>9.375E-2</v>
      </c>
      <c r="AH15" s="16">
        <v>0.15384615384615399</v>
      </c>
      <c r="AI15" s="16">
        <v>0.119565217391304</v>
      </c>
      <c r="AJ15" s="16">
        <v>0.126050420168067</v>
      </c>
      <c r="AK15" s="16">
        <v>5.6179775280898903E-2</v>
      </c>
      <c r="AL15" s="16">
        <v>9.5744680851063801E-2</v>
      </c>
      <c r="AM15" s="16">
        <v>8.9743589743589702E-2</v>
      </c>
      <c r="AN15" s="16"/>
      <c r="AO15" s="16">
        <v>9.1836734693877597E-2</v>
      </c>
      <c r="AP15" s="16">
        <v>9.9601593625498003E-2</v>
      </c>
      <c r="AQ15" s="16">
        <v>0.108571428571429</v>
      </c>
      <c r="AR15" s="16">
        <v>0.11340206185567001</v>
      </c>
      <c r="AS15" s="16">
        <v>6.8965517241379296E-2</v>
      </c>
      <c r="AT15" s="16">
        <v>0.1</v>
      </c>
      <c r="AU15" s="16"/>
      <c r="AV15" s="16">
        <v>0.125</v>
      </c>
      <c r="AW15" s="16">
        <v>0.4</v>
      </c>
      <c r="AX15" s="16">
        <v>3.7037037037037E-2</v>
      </c>
      <c r="AY15" s="16">
        <v>0.33333333333333298</v>
      </c>
      <c r="AZ15" s="16">
        <v>0.14285714285714299</v>
      </c>
      <c r="BA15" s="16">
        <v>5.8823529411764698E-2</v>
      </c>
      <c r="BB15" s="16">
        <v>0.105769230769231</v>
      </c>
      <c r="BC15" s="16">
        <v>0.1</v>
      </c>
      <c r="BD15" s="16">
        <v>0.14285714285714299</v>
      </c>
      <c r="BE15" s="16">
        <v>0.101449275362319</v>
      </c>
      <c r="BF15" s="16">
        <v>0.109090909090909</v>
      </c>
      <c r="BG15" s="16">
        <v>5.8823529411764698E-2</v>
      </c>
      <c r="BH15" s="16">
        <v>8.8888888888888906E-2</v>
      </c>
      <c r="BI15" s="16">
        <v>0.2</v>
      </c>
      <c r="BJ15" s="16">
        <v>0.2</v>
      </c>
      <c r="BK15" s="16">
        <v>8.3333333333333301E-2</v>
      </c>
      <c r="BL15" s="16">
        <v>0.13725490196078399</v>
      </c>
      <c r="BM15" s="16">
        <v>8.3333333333333301E-2</v>
      </c>
      <c r="BN15" s="16">
        <v>5.5555555555555601E-2</v>
      </c>
      <c r="BO15" s="16"/>
      <c r="BP15" s="16">
        <v>0.103538663171691</v>
      </c>
      <c r="BQ15" s="16"/>
      <c r="BR15" s="16">
        <v>9.6551724137931005E-2</v>
      </c>
      <c r="BS15" s="16"/>
      <c r="BT15" s="16">
        <v>8.8578088578088604E-2</v>
      </c>
    </row>
    <row r="16" spans="2:72" ht="16" x14ac:dyDescent="0.2">
      <c r="B16" s="17" t="s">
        <v>207</v>
      </c>
      <c r="C16" s="16">
        <v>0.12787212787212801</v>
      </c>
      <c r="D16" s="16">
        <v>0.115942028985507</v>
      </c>
      <c r="E16" s="16">
        <v>0.109243697478992</v>
      </c>
      <c r="F16" s="16">
        <v>9.0909090909090898E-2</v>
      </c>
      <c r="G16" s="16">
        <v>0.10294117647058799</v>
      </c>
      <c r="H16" s="16">
        <v>0.214285714285714</v>
      </c>
      <c r="I16" s="16">
        <v>0.19148936170212799</v>
      </c>
      <c r="J16" s="16">
        <v>8.9552238805970102E-2</v>
      </c>
      <c r="K16" s="16">
        <v>9.6774193548387094E-2</v>
      </c>
      <c r="L16" s="16">
        <v>0.13483146067415699</v>
      </c>
      <c r="M16" s="16">
        <v>0.17499999999999999</v>
      </c>
      <c r="N16" s="16">
        <v>0.11764705882352899</v>
      </c>
      <c r="O16" s="16">
        <v>0.14285714285714299</v>
      </c>
      <c r="P16" s="16"/>
      <c r="Q16" s="16">
        <v>9.5238095238095205E-2</v>
      </c>
      <c r="R16" s="16">
        <v>9.85915492957746E-2</v>
      </c>
      <c r="S16" s="16">
        <v>6.4516129032258104E-2</v>
      </c>
      <c r="T16" s="16">
        <v>9.85915492957746E-2</v>
      </c>
      <c r="U16" s="16">
        <v>0.112903225806452</v>
      </c>
      <c r="V16" s="16">
        <v>0.14851485148514901</v>
      </c>
      <c r="W16" s="16">
        <v>0.16666666666666699</v>
      </c>
      <c r="X16" s="16">
        <v>0.19148936170212799</v>
      </c>
      <c r="Y16" s="16">
        <v>0.124309392265193</v>
      </c>
      <c r="Z16" s="16"/>
      <c r="AA16" s="16">
        <v>0.119485294117647</v>
      </c>
      <c r="AB16" s="16">
        <v>0.13815789473684201</v>
      </c>
      <c r="AC16" s="16"/>
      <c r="AD16" s="16">
        <v>7.1942446043165506E-2</v>
      </c>
      <c r="AE16" s="16">
        <v>0.107692307692308</v>
      </c>
      <c r="AF16" s="16">
        <v>0.11111111111111099</v>
      </c>
      <c r="AG16" s="16">
        <v>8.3333333333333301E-2</v>
      </c>
      <c r="AH16" s="16">
        <v>0.141025641025641</v>
      </c>
      <c r="AI16" s="16">
        <v>0.141304347826087</v>
      </c>
      <c r="AJ16" s="16">
        <v>0.184873949579832</v>
      </c>
      <c r="AK16" s="16">
        <v>0.16853932584269701</v>
      </c>
      <c r="AL16" s="16">
        <v>0.10638297872340401</v>
      </c>
      <c r="AM16" s="16">
        <v>0.16025641025640999</v>
      </c>
      <c r="AN16" s="16"/>
      <c r="AO16" s="16">
        <v>0.11224489795918401</v>
      </c>
      <c r="AP16" s="16">
        <v>0.159362549800797</v>
      </c>
      <c r="AQ16" s="16">
        <v>0.114285714285714</v>
      </c>
      <c r="AR16" s="16">
        <v>0.14432989690721601</v>
      </c>
      <c r="AS16" s="16">
        <v>0.12068965517241401</v>
      </c>
      <c r="AT16" s="16">
        <v>0.15</v>
      </c>
      <c r="AU16" s="16"/>
      <c r="AV16" s="16">
        <v>0</v>
      </c>
      <c r="AW16" s="16">
        <v>0</v>
      </c>
      <c r="AX16" s="16">
        <v>0.13888888888888901</v>
      </c>
      <c r="AY16" s="16">
        <v>0.16666666666666699</v>
      </c>
      <c r="AZ16" s="16">
        <v>0</v>
      </c>
      <c r="BA16" s="16">
        <v>0.25</v>
      </c>
      <c r="BB16" s="16">
        <v>0.134615384615385</v>
      </c>
      <c r="BC16" s="16">
        <v>0.133333333333333</v>
      </c>
      <c r="BD16" s="16">
        <v>4.7619047619047603E-2</v>
      </c>
      <c r="BE16" s="16">
        <v>0.12560386473429999</v>
      </c>
      <c r="BF16" s="16">
        <v>0.13636363636363599</v>
      </c>
      <c r="BG16" s="16">
        <v>0.29411764705882398</v>
      </c>
      <c r="BH16" s="16">
        <v>3.3333333333333298E-2</v>
      </c>
      <c r="BI16" s="16">
        <v>0.1</v>
      </c>
      <c r="BJ16" s="16">
        <v>0.266666666666667</v>
      </c>
      <c r="BK16" s="16">
        <v>0.16666666666666699</v>
      </c>
      <c r="BL16" s="16">
        <v>5.8823529411764698E-2</v>
      </c>
      <c r="BM16" s="16">
        <v>5.5555555555555601E-2</v>
      </c>
      <c r="BN16" s="16">
        <v>0.194444444444444</v>
      </c>
      <c r="BO16" s="16"/>
      <c r="BP16" s="16">
        <v>0.127129750982962</v>
      </c>
      <c r="BQ16" s="16"/>
      <c r="BR16" s="16">
        <v>0.12931034482758599</v>
      </c>
      <c r="BS16" s="16"/>
      <c r="BT16" s="16">
        <v>0.128205128205128</v>
      </c>
    </row>
    <row r="17" spans="2:72" ht="16" x14ac:dyDescent="0.2">
      <c r="B17" s="17" t="s">
        <v>208</v>
      </c>
      <c r="C17" s="16">
        <v>0.14785214785214801</v>
      </c>
      <c r="D17" s="16">
        <v>0.16521739130434801</v>
      </c>
      <c r="E17" s="16">
        <v>0.126050420168067</v>
      </c>
      <c r="F17" s="16">
        <v>0.15909090909090901</v>
      </c>
      <c r="G17" s="16">
        <v>0.14705882352941199</v>
      </c>
      <c r="H17" s="16">
        <v>0.125</v>
      </c>
      <c r="I17" s="16">
        <v>7.4468085106383003E-2</v>
      </c>
      <c r="J17" s="16">
        <v>0.20895522388059701</v>
      </c>
      <c r="K17" s="16">
        <v>0.225806451612903</v>
      </c>
      <c r="L17" s="16">
        <v>0.14606741573033699</v>
      </c>
      <c r="M17" s="16">
        <v>0.125</v>
      </c>
      <c r="N17" s="16">
        <v>0.14705882352941199</v>
      </c>
      <c r="O17" s="16">
        <v>7.1428571428571397E-2</v>
      </c>
      <c r="P17" s="16"/>
      <c r="Q17" s="16">
        <v>9.5238095238095205E-2</v>
      </c>
      <c r="R17" s="16">
        <v>0.19718309859154901</v>
      </c>
      <c r="S17" s="16">
        <v>0.12903225806451599</v>
      </c>
      <c r="T17" s="16">
        <v>0.12676056338028199</v>
      </c>
      <c r="U17" s="16">
        <v>0.112903225806452</v>
      </c>
      <c r="V17" s="16">
        <v>0.10891089108910899</v>
      </c>
      <c r="W17" s="16">
        <v>0.18421052631578899</v>
      </c>
      <c r="X17" s="16">
        <v>0.14893617021276601</v>
      </c>
      <c r="Y17" s="16">
        <v>0.16022099447513799</v>
      </c>
      <c r="Z17" s="16"/>
      <c r="AA17" s="16">
        <v>0.13970588235294101</v>
      </c>
      <c r="AB17" s="16">
        <v>0.157894736842105</v>
      </c>
      <c r="AC17" s="16"/>
      <c r="AD17" s="16">
        <v>0.194244604316547</v>
      </c>
      <c r="AE17" s="16">
        <v>0.107692307692308</v>
      </c>
      <c r="AF17" s="16">
        <v>0.14285714285714299</v>
      </c>
      <c r="AG17" s="16">
        <v>0.114583333333333</v>
      </c>
      <c r="AH17" s="16">
        <v>8.9743589743589702E-2</v>
      </c>
      <c r="AI17" s="16">
        <v>0.119565217391304</v>
      </c>
      <c r="AJ17" s="16">
        <v>0.16806722689075601</v>
      </c>
      <c r="AK17" s="16">
        <v>0.14606741573033699</v>
      </c>
      <c r="AL17" s="16">
        <v>0.170212765957447</v>
      </c>
      <c r="AM17" s="16">
        <v>0.16025641025640999</v>
      </c>
      <c r="AN17" s="16"/>
      <c r="AO17" s="16">
        <v>0.15306122448979601</v>
      </c>
      <c r="AP17" s="16">
        <v>0.107569721115538</v>
      </c>
      <c r="AQ17" s="16">
        <v>0.16571428571428601</v>
      </c>
      <c r="AR17" s="16">
        <v>0.164948453608247</v>
      </c>
      <c r="AS17" s="16">
        <v>0.24137931034482801</v>
      </c>
      <c r="AT17" s="16">
        <v>0.05</v>
      </c>
      <c r="AU17" s="16"/>
      <c r="AV17" s="16">
        <v>0.3125</v>
      </c>
      <c r="AW17" s="16">
        <v>0.2</v>
      </c>
      <c r="AX17" s="16">
        <v>0.101851851851852</v>
      </c>
      <c r="AY17" s="16">
        <v>0.16666666666666699</v>
      </c>
      <c r="AZ17" s="16">
        <v>0</v>
      </c>
      <c r="BA17" s="16">
        <v>8.8235294117647106E-2</v>
      </c>
      <c r="BB17" s="16">
        <v>0.134615384615385</v>
      </c>
      <c r="BC17" s="16">
        <v>6.6666666666666693E-2</v>
      </c>
      <c r="BD17" s="16">
        <v>4.7619047619047603E-2</v>
      </c>
      <c r="BE17" s="16">
        <v>0.19323671497584499</v>
      </c>
      <c r="BF17" s="16">
        <v>0.2</v>
      </c>
      <c r="BG17" s="16">
        <v>5.8823529411764698E-2</v>
      </c>
      <c r="BH17" s="16">
        <v>0.16666666666666699</v>
      </c>
      <c r="BI17" s="16">
        <v>0.1</v>
      </c>
      <c r="BJ17" s="16">
        <v>6.6666666666666693E-2</v>
      </c>
      <c r="BK17" s="16">
        <v>0.14583333333333301</v>
      </c>
      <c r="BL17" s="16">
        <v>0.13725490196078399</v>
      </c>
      <c r="BM17" s="16">
        <v>0.16666666666666699</v>
      </c>
      <c r="BN17" s="16">
        <v>0.13888888888888901</v>
      </c>
      <c r="BO17" s="16"/>
      <c r="BP17" s="16">
        <v>0.149410222804718</v>
      </c>
      <c r="BQ17" s="16"/>
      <c r="BR17" s="16">
        <v>0.13448275862069001</v>
      </c>
      <c r="BS17" s="16"/>
      <c r="BT17" s="16">
        <v>0.16783216783216801</v>
      </c>
    </row>
    <row r="18" spans="2:72" ht="16" x14ac:dyDescent="0.2">
      <c r="B18" s="17" t="s">
        <v>209</v>
      </c>
      <c r="C18" s="16">
        <v>0.10989010989011</v>
      </c>
      <c r="D18" s="16">
        <v>0.11014492753623201</v>
      </c>
      <c r="E18" s="16">
        <v>0.109243697478992</v>
      </c>
      <c r="F18" s="16">
        <v>0.18181818181818199</v>
      </c>
      <c r="G18" s="16">
        <v>8.8235294117647106E-2</v>
      </c>
      <c r="H18" s="16">
        <v>0.125</v>
      </c>
      <c r="I18" s="16">
        <v>0.117021276595745</v>
      </c>
      <c r="J18" s="16">
        <v>7.4626865671641798E-2</v>
      </c>
      <c r="K18" s="16">
        <v>0.12903225806451599</v>
      </c>
      <c r="L18" s="16">
        <v>7.8651685393258397E-2</v>
      </c>
      <c r="M18" s="16">
        <v>7.4999999999999997E-2</v>
      </c>
      <c r="N18" s="16">
        <v>0.17647058823529399</v>
      </c>
      <c r="O18" s="16">
        <v>0.14285714285714299</v>
      </c>
      <c r="P18" s="16"/>
      <c r="Q18" s="16">
        <v>6.3492063492063502E-2</v>
      </c>
      <c r="R18" s="16">
        <v>9.85915492957746E-2</v>
      </c>
      <c r="S18" s="16">
        <v>0.112903225806452</v>
      </c>
      <c r="T18" s="16">
        <v>0.11267605633802801</v>
      </c>
      <c r="U18" s="16">
        <v>0.12903225806451599</v>
      </c>
      <c r="V18" s="16">
        <v>0.118811881188119</v>
      </c>
      <c r="W18" s="16">
        <v>8.7719298245614002E-2</v>
      </c>
      <c r="X18" s="16">
        <v>9.5744680851063801E-2</v>
      </c>
      <c r="Y18" s="16">
        <v>0.124309392265193</v>
      </c>
      <c r="Z18" s="16"/>
      <c r="AA18" s="16">
        <v>0.10294117647058799</v>
      </c>
      <c r="AB18" s="16">
        <v>0.118421052631579</v>
      </c>
      <c r="AC18" s="16"/>
      <c r="AD18" s="16">
        <v>7.9136690647481994E-2</v>
      </c>
      <c r="AE18" s="16">
        <v>6.15384615384615E-2</v>
      </c>
      <c r="AF18" s="16">
        <v>0.126984126984127</v>
      </c>
      <c r="AG18" s="16">
        <v>9.375E-2</v>
      </c>
      <c r="AH18" s="16">
        <v>0.128205128205128</v>
      </c>
      <c r="AI18" s="16">
        <v>0.108695652173913</v>
      </c>
      <c r="AJ18" s="16">
        <v>7.5630252100840303E-2</v>
      </c>
      <c r="AK18" s="16">
        <v>0.17977528089887601</v>
      </c>
      <c r="AL18" s="16">
        <v>0.180851063829787</v>
      </c>
      <c r="AM18" s="16">
        <v>0.102564102564103</v>
      </c>
      <c r="AN18" s="16"/>
      <c r="AO18" s="16">
        <v>9.1836734693877597E-2</v>
      </c>
      <c r="AP18" s="16">
        <v>0.115537848605578</v>
      </c>
      <c r="AQ18" s="16">
        <v>0.17142857142857101</v>
      </c>
      <c r="AR18" s="16">
        <v>6.18556701030928E-2</v>
      </c>
      <c r="AS18" s="16">
        <v>0.13793103448275901</v>
      </c>
      <c r="AT18" s="16">
        <v>0</v>
      </c>
      <c r="AU18" s="16"/>
      <c r="AV18" s="16">
        <v>6.25E-2</v>
      </c>
      <c r="AW18" s="16">
        <v>0.2</v>
      </c>
      <c r="AX18" s="16">
        <v>0.12037037037037</v>
      </c>
      <c r="AY18" s="16">
        <v>0</v>
      </c>
      <c r="AZ18" s="16">
        <v>0</v>
      </c>
      <c r="BA18" s="16">
        <v>8.8235294117647106E-2</v>
      </c>
      <c r="BB18" s="16">
        <v>0.134615384615385</v>
      </c>
      <c r="BC18" s="16">
        <v>0.133333333333333</v>
      </c>
      <c r="BD18" s="16">
        <v>9.5238095238095205E-2</v>
      </c>
      <c r="BE18" s="16">
        <v>0.12560386473429999</v>
      </c>
      <c r="BF18" s="16">
        <v>0.1</v>
      </c>
      <c r="BG18" s="16">
        <v>0</v>
      </c>
      <c r="BH18" s="16">
        <v>0.155555555555556</v>
      </c>
      <c r="BI18" s="16">
        <v>0.05</v>
      </c>
      <c r="BJ18" s="16">
        <v>0</v>
      </c>
      <c r="BK18" s="16">
        <v>0.125</v>
      </c>
      <c r="BL18" s="16">
        <v>7.8431372549019607E-2</v>
      </c>
      <c r="BM18" s="16">
        <v>0.11111111111111099</v>
      </c>
      <c r="BN18" s="16">
        <v>8.3333333333333301E-2</v>
      </c>
      <c r="BO18" s="16"/>
      <c r="BP18" s="16">
        <v>0.12188728702490199</v>
      </c>
      <c r="BQ18" s="16"/>
      <c r="BR18" s="16">
        <v>0.12241379310344799</v>
      </c>
      <c r="BS18" s="16"/>
      <c r="BT18" s="16">
        <v>0.130536130536131</v>
      </c>
    </row>
    <row r="19" spans="2:72" ht="16" x14ac:dyDescent="0.2">
      <c r="B19" s="17" t="s">
        <v>210</v>
      </c>
      <c r="C19" s="18">
        <v>0.13086913086913099</v>
      </c>
      <c r="D19" s="18">
        <v>0.15942028985507201</v>
      </c>
      <c r="E19" s="18">
        <v>0.10084033613445401</v>
      </c>
      <c r="F19" s="18">
        <v>6.8181818181818205E-2</v>
      </c>
      <c r="G19" s="18">
        <v>0.13235294117647101</v>
      </c>
      <c r="H19" s="18">
        <v>0.107142857142857</v>
      </c>
      <c r="I19" s="18">
        <v>0.12765957446808501</v>
      </c>
      <c r="J19" s="18">
        <v>0.164179104477612</v>
      </c>
      <c r="K19" s="18">
        <v>9.6774193548387094E-2</v>
      </c>
      <c r="L19" s="18">
        <v>0.101123595505618</v>
      </c>
      <c r="M19" s="18">
        <v>0.1</v>
      </c>
      <c r="N19" s="18">
        <v>0.17647058823529399</v>
      </c>
      <c r="O19" s="18">
        <v>7.1428571428571397E-2</v>
      </c>
      <c r="P19" s="18"/>
      <c r="Q19" s="18">
        <v>0.206349206349206</v>
      </c>
      <c r="R19" s="18">
        <v>0.169014084507042</v>
      </c>
      <c r="S19" s="18">
        <v>8.0645161290322606E-2</v>
      </c>
      <c r="T19" s="18">
        <v>9.85915492957746E-2</v>
      </c>
      <c r="U19" s="18">
        <v>9.6774193548387094E-2</v>
      </c>
      <c r="V19" s="18">
        <v>6.9306930693069299E-2</v>
      </c>
      <c r="W19" s="18">
        <v>6.14035087719298E-2</v>
      </c>
      <c r="X19" s="18">
        <v>0.180851063829787</v>
      </c>
      <c r="Y19" s="18">
        <v>0.15745856353591201</v>
      </c>
      <c r="Z19" s="18"/>
      <c r="AA19" s="18">
        <v>0.104779411764706</v>
      </c>
      <c r="AB19" s="18">
        <v>0.162280701754386</v>
      </c>
      <c r="AC19" s="18"/>
      <c r="AD19" s="18">
        <v>0.15827338129496399</v>
      </c>
      <c r="AE19" s="18">
        <v>7.69230769230769E-2</v>
      </c>
      <c r="AF19" s="18">
        <v>4.7619047619047603E-2</v>
      </c>
      <c r="AG19" s="18">
        <v>0.14583333333333301</v>
      </c>
      <c r="AH19" s="18">
        <v>8.9743589743589702E-2</v>
      </c>
      <c r="AI19" s="18">
        <v>0.15217391304347799</v>
      </c>
      <c r="AJ19" s="18">
        <v>0.159663865546218</v>
      </c>
      <c r="AK19" s="18">
        <v>0.112359550561798</v>
      </c>
      <c r="AL19" s="18">
        <v>0.14893617021276601</v>
      </c>
      <c r="AM19" s="18">
        <v>0.141025641025641</v>
      </c>
      <c r="AN19" s="18"/>
      <c r="AO19" s="18">
        <v>9.4387755102040796E-2</v>
      </c>
      <c r="AP19" s="18">
        <v>0.103585657370518</v>
      </c>
      <c r="AQ19" s="18">
        <v>0.12</v>
      </c>
      <c r="AR19" s="18">
        <v>0.23711340206185599</v>
      </c>
      <c r="AS19" s="18">
        <v>0.29310344827586199</v>
      </c>
      <c r="AT19" s="18">
        <v>0.35</v>
      </c>
      <c r="AU19" s="18"/>
      <c r="AV19" s="18">
        <v>0.25</v>
      </c>
      <c r="AW19" s="18">
        <v>0.2</v>
      </c>
      <c r="AX19" s="18">
        <v>0.21296296296296299</v>
      </c>
      <c r="AY19" s="18">
        <v>0</v>
      </c>
      <c r="AZ19" s="18">
        <v>0.14285714285714299</v>
      </c>
      <c r="BA19" s="18">
        <v>0.191176470588235</v>
      </c>
      <c r="BB19" s="18">
        <v>9.6153846153846201E-2</v>
      </c>
      <c r="BC19" s="18">
        <v>0.2</v>
      </c>
      <c r="BD19" s="18">
        <v>9.5238095238095205E-2</v>
      </c>
      <c r="BE19" s="18">
        <v>0.14492753623188401</v>
      </c>
      <c r="BF19" s="18">
        <v>0.118181818181818</v>
      </c>
      <c r="BG19" s="18">
        <v>0.11764705882352899</v>
      </c>
      <c r="BH19" s="18">
        <v>8.8888888888888906E-2</v>
      </c>
      <c r="BI19" s="18">
        <v>0.2</v>
      </c>
      <c r="BJ19" s="18">
        <v>6.6666666666666693E-2</v>
      </c>
      <c r="BK19" s="18">
        <v>8.3333333333333301E-2</v>
      </c>
      <c r="BL19" s="18">
        <v>7.8431372549019607E-2</v>
      </c>
      <c r="BM19" s="18">
        <v>5.5555555555555601E-2</v>
      </c>
      <c r="BN19" s="18">
        <v>8.3333333333333301E-2</v>
      </c>
      <c r="BO19" s="18"/>
      <c r="BP19" s="18">
        <v>0.13106159895150701</v>
      </c>
      <c r="BQ19" s="18"/>
      <c r="BR19" s="18">
        <v>0.12758620689655201</v>
      </c>
      <c r="BS19" s="18"/>
      <c r="BT19" s="18">
        <v>0.14219114219114201</v>
      </c>
    </row>
    <row r="20" spans="2:72" x14ac:dyDescent="0.2">
      <c r="B20" s="15"/>
    </row>
    <row r="21" spans="2:72" x14ac:dyDescent="0.2">
      <c r="B21" t="s">
        <v>93</v>
      </c>
    </row>
    <row r="22" spans="2:72" x14ac:dyDescent="0.2">
      <c r="B22" t="s">
        <v>94</v>
      </c>
    </row>
    <row r="24" spans="2:72" x14ac:dyDescent="0.2">
      <c r="B24"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BT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214</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203</v>
      </c>
      <c r="C8" s="16">
        <v>4.9950049950050002E-3</v>
      </c>
      <c r="D8" s="16">
        <v>5.7971014492753598E-3</v>
      </c>
      <c r="E8" s="16">
        <v>8.4033613445378096E-3</v>
      </c>
      <c r="F8" s="16">
        <v>2.27272727272727E-2</v>
      </c>
      <c r="G8" s="16">
        <v>0</v>
      </c>
      <c r="H8" s="16">
        <v>0</v>
      </c>
      <c r="I8" s="16">
        <v>0</v>
      </c>
      <c r="J8" s="16">
        <v>1.49253731343284E-2</v>
      </c>
      <c r="K8" s="16">
        <v>0</v>
      </c>
      <c r="L8" s="16">
        <v>0</v>
      </c>
      <c r="M8" s="16">
        <v>0</v>
      </c>
      <c r="N8" s="16">
        <v>0</v>
      </c>
      <c r="O8" s="16">
        <v>0</v>
      </c>
      <c r="P8" s="16"/>
      <c r="Q8" s="16">
        <v>0</v>
      </c>
      <c r="R8" s="16">
        <v>0</v>
      </c>
      <c r="S8" s="16">
        <v>0</v>
      </c>
      <c r="T8" s="16">
        <v>1.4084507042253501E-2</v>
      </c>
      <c r="U8" s="16">
        <v>0</v>
      </c>
      <c r="V8" s="16">
        <v>9.9009900990098994E-3</v>
      </c>
      <c r="W8" s="16">
        <v>0</v>
      </c>
      <c r="X8" s="16">
        <v>0</v>
      </c>
      <c r="Y8" s="16">
        <v>8.2872928176795594E-3</v>
      </c>
      <c r="Z8" s="16"/>
      <c r="AA8" s="16">
        <v>3.6764705882352902E-3</v>
      </c>
      <c r="AB8" s="16">
        <v>6.5789473684210497E-3</v>
      </c>
      <c r="AC8" s="16"/>
      <c r="AD8" s="16">
        <v>1.4388489208633099E-2</v>
      </c>
      <c r="AE8" s="16">
        <v>0</v>
      </c>
      <c r="AF8" s="16">
        <v>0</v>
      </c>
      <c r="AG8" s="16">
        <v>0</v>
      </c>
      <c r="AH8" s="16">
        <v>0</v>
      </c>
      <c r="AI8" s="16">
        <v>0</v>
      </c>
      <c r="AJ8" s="16">
        <v>8.4033613445378096E-3</v>
      </c>
      <c r="AK8" s="16">
        <v>0</v>
      </c>
      <c r="AL8" s="16">
        <v>0</v>
      </c>
      <c r="AM8" s="16">
        <v>1.2820512820512799E-2</v>
      </c>
      <c r="AN8" s="16"/>
      <c r="AO8" s="16">
        <v>5.1020408163265302E-3</v>
      </c>
      <c r="AP8" s="16">
        <v>3.9840637450199202E-3</v>
      </c>
      <c r="AQ8" s="16">
        <v>5.7142857142857099E-3</v>
      </c>
      <c r="AR8" s="16">
        <v>1.03092783505155E-2</v>
      </c>
      <c r="AS8" s="16">
        <v>0</v>
      </c>
      <c r="AT8" s="16">
        <v>0</v>
      </c>
      <c r="AU8" s="16"/>
      <c r="AV8" s="16">
        <v>0</v>
      </c>
      <c r="AW8" s="16">
        <v>0</v>
      </c>
      <c r="AX8" s="16">
        <v>0</v>
      </c>
      <c r="AY8" s="16">
        <v>0</v>
      </c>
      <c r="AZ8" s="16">
        <v>0.14285714285714299</v>
      </c>
      <c r="BA8" s="16">
        <v>0</v>
      </c>
      <c r="BB8" s="16">
        <v>0</v>
      </c>
      <c r="BC8" s="16">
        <v>0</v>
      </c>
      <c r="BD8" s="16">
        <v>0</v>
      </c>
      <c r="BE8" s="16">
        <v>4.8309178743961402E-3</v>
      </c>
      <c r="BF8" s="16">
        <v>0</v>
      </c>
      <c r="BG8" s="16">
        <v>0</v>
      </c>
      <c r="BH8" s="16">
        <v>1.1111111111111099E-2</v>
      </c>
      <c r="BI8" s="16">
        <v>0</v>
      </c>
      <c r="BJ8" s="16">
        <v>0</v>
      </c>
      <c r="BK8" s="16">
        <v>2.0833333333333301E-2</v>
      </c>
      <c r="BL8" s="16">
        <v>1.9607843137254902E-2</v>
      </c>
      <c r="BM8" s="16">
        <v>0</v>
      </c>
      <c r="BN8" s="16">
        <v>0</v>
      </c>
      <c r="BO8" s="16"/>
      <c r="BP8" s="16">
        <v>5.2424639580602901E-3</v>
      </c>
      <c r="BQ8" s="16"/>
      <c r="BR8" s="16">
        <v>3.4482758620689698E-3</v>
      </c>
      <c r="BS8" s="16"/>
      <c r="BT8" s="16">
        <v>2.3310023310023301E-3</v>
      </c>
    </row>
    <row r="9" spans="2:72" ht="16" x14ac:dyDescent="0.2">
      <c r="B9" s="17" t="s">
        <v>204</v>
      </c>
      <c r="C9" s="16">
        <v>4.3956043956044001E-2</v>
      </c>
      <c r="D9" s="16">
        <v>6.08695652173913E-2</v>
      </c>
      <c r="E9" s="16">
        <v>3.3613445378151301E-2</v>
      </c>
      <c r="F9" s="16">
        <v>2.27272727272727E-2</v>
      </c>
      <c r="G9" s="16">
        <v>5.8823529411764698E-2</v>
      </c>
      <c r="H9" s="16">
        <v>1.7857142857142901E-2</v>
      </c>
      <c r="I9" s="16">
        <v>4.2553191489361701E-2</v>
      </c>
      <c r="J9" s="16">
        <v>2.9850746268656699E-2</v>
      </c>
      <c r="K9" s="16">
        <v>3.2258064516128997E-2</v>
      </c>
      <c r="L9" s="16">
        <v>4.49438202247191E-2</v>
      </c>
      <c r="M9" s="16">
        <v>0.05</v>
      </c>
      <c r="N9" s="16">
        <v>0</v>
      </c>
      <c r="O9" s="16">
        <v>0</v>
      </c>
      <c r="P9" s="16"/>
      <c r="Q9" s="16">
        <v>6.3492063492063502E-2</v>
      </c>
      <c r="R9" s="16">
        <v>4.2253521126760597E-2</v>
      </c>
      <c r="S9" s="16">
        <v>8.0645161290322606E-2</v>
      </c>
      <c r="T9" s="16">
        <v>5.63380281690141E-2</v>
      </c>
      <c r="U9" s="16">
        <v>1.6129032258064498E-2</v>
      </c>
      <c r="V9" s="16">
        <v>2.9702970297029702E-2</v>
      </c>
      <c r="W9" s="16">
        <v>8.7719298245613996E-3</v>
      </c>
      <c r="X9" s="16">
        <v>2.1276595744680899E-2</v>
      </c>
      <c r="Y9" s="16">
        <v>5.5248618784530398E-2</v>
      </c>
      <c r="Z9" s="16"/>
      <c r="AA9" s="16">
        <v>3.8602941176470597E-2</v>
      </c>
      <c r="AB9" s="16">
        <v>4.8245614035087703E-2</v>
      </c>
      <c r="AC9" s="16"/>
      <c r="AD9" s="16">
        <v>5.7553956834532398E-2</v>
      </c>
      <c r="AE9" s="16">
        <v>4.6153846153846198E-2</v>
      </c>
      <c r="AF9" s="16">
        <v>6.3492063492063502E-2</v>
      </c>
      <c r="AG9" s="16">
        <v>1.0416666666666701E-2</v>
      </c>
      <c r="AH9" s="16">
        <v>1.2820512820512799E-2</v>
      </c>
      <c r="AI9" s="16">
        <v>4.3478260869565202E-2</v>
      </c>
      <c r="AJ9" s="16">
        <v>1.6806722689075598E-2</v>
      </c>
      <c r="AK9" s="16">
        <v>7.8651685393258397E-2</v>
      </c>
      <c r="AL9" s="16">
        <v>6.3829787234042507E-2</v>
      </c>
      <c r="AM9" s="16">
        <v>5.1282051282051301E-2</v>
      </c>
      <c r="AN9" s="16"/>
      <c r="AO9" s="16">
        <v>4.3367346938775503E-2</v>
      </c>
      <c r="AP9" s="16">
        <v>5.5776892430278897E-2</v>
      </c>
      <c r="AQ9" s="16">
        <v>0.04</v>
      </c>
      <c r="AR9" s="16">
        <v>3.09278350515464E-2</v>
      </c>
      <c r="AS9" s="16">
        <v>1.72413793103448E-2</v>
      </c>
      <c r="AT9" s="16">
        <v>0.1</v>
      </c>
      <c r="AU9" s="16"/>
      <c r="AV9" s="16">
        <v>0</v>
      </c>
      <c r="AW9" s="16">
        <v>0.2</v>
      </c>
      <c r="AX9" s="16">
        <v>2.7777777777777801E-2</v>
      </c>
      <c r="AY9" s="16">
        <v>0</v>
      </c>
      <c r="AZ9" s="16">
        <v>0</v>
      </c>
      <c r="BA9" s="16">
        <v>8.8235294117647106E-2</v>
      </c>
      <c r="BB9" s="16">
        <v>5.7692307692307702E-2</v>
      </c>
      <c r="BC9" s="16">
        <v>6.6666666666666693E-2</v>
      </c>
      <c r="BD9" s="16">
        <v>4.7619047619047603E-2</v>
      </c>
      <c r="BE9" s="16">
        <v>1.4492753623188401E-2</v>
      </c>
      <c r="BF9" s="16">
        <v>1.8181818181818198E-2</v>
      </c>
      <c r="BG9" s="16">
        <v>0</v>
      </c>
      <c r="BH9" s="16">
        <v>5.5555555555555601E-2</v>
      </c>
      <c r="BI9" s="16">
        <v>0</v>
      </c>
      <c r="BJ9" s="16">
        <v>0</v>
      </c>
      <c r="BK9" s="16">
        <v>2.0833333333333301E-2</v>
      </c>
      <c r="BL9" s="16">
        <v>0.13725490196078399</v>
      </c>
      <c r="BM9" s="16">
        <v>0.13888888888888901</v>
      </c>
      <c r="BN9" s="16">
        <v>5.5555555555555601E-2</v>
      </c>
      <c r="BO9" s="16"/>
      <c r="BP9" s="16">
        <v>4.19397116644823E-2</v>
      </c>
      <c r="BQ9" s="16"/>
      <c r="BR9" s="16">
        <v>3.7931034482758599E-2</v>
      </c>
      <c r="BS9" s="16"/>
      <c r="BT9" s="16">
        <v>4.8951048951049E-2</v>
      </c>
    </row>
    <row r="10" spans="2:72" ht="16" x14ac:dyDescent="0.2">
      <c r="B10" s="17" t="s">
        <v>169</v>
      </c>
      <c r="C10" s="16">
        <v>2.3976023976024E-2</v>
      </c>
      <c r="D10" s="16">
        <v>3.1884057971014498E-2</v>
      </c>
      <c r="E10" s="16">
        <v>8.4033613445378096E-3</v>
      </c>
      <c r="F10" s="16">
        <v>2.27272727272727E-2</v>
      </c>
      <c r="G10" s="16">
        <v>0</v>
      </c>
      <c r="H10" s="16">
        <v>1.7857142857142901E-2</v>
      </c>
      <c r="I10" s="16">
        <v>3.1914893617021302E-2</v>
      </c>
      <c r="J10" s="16">
        <v>2.9850746268656699E-2</v>
      </c>
      <c r="K10" s="16">
        <v>0</v>
      </c>
      <c r="L10" s="16">
        <v>1.1235955056179799E-2</v>
      </c>
      <c r="M10" s="16">
        <v>7.4999999999999997E-2</v>
      </c>
      <c r="N10" s="16">
        <v>2.9411764705882401E-2</v>
      </c>
      <c r="O10" s="16">
        <v>0</v>
      </c>
      <c r="P10" s="16"/>
      <c r="Q10" s="16">
        <v>1.58730158730159E-2</v>
      </c>
      <c r="R10" s="16">
        <v>2.8169014084507001E-2</v>
      </c>
      <c r="S10" s="16">
        <v>1.6129032258064498E-2</v>
      </c>
      <c r="T10" s="16">
        <v>1.4084507042253501E-2</v>
      </c>
      <c r="U10" s="16">
        <v>0</v>
      </c>
      <c r="V10" s="16">
        <v>4.95049504950495E-2</v>
      </c>
      <c r="W10" s="16">
        <v>8.7719298245613996E-3</v>
      </c>
      <c r="X10" s="16">
        <v>4.2553191489361701E-2</v>
      </c>
      <c r="Y10" s="16">
        <v>2.4861878453038701E-2</v>
      </c>
      <c r="Z10" s="16"/>
      <c r="AA10" s="16">
        <v>2.0220588235294101E-2</v>
      </c>
      <c r="AB10" s="16">
        <v>2.8508771929824601E-2</v>
      </c>
      <c r="AC10" s="16"/>
      <c r="AD10" s="16">
        <v>2.15827338129496E-2</v>
      </c>
      <c r="AE10" s="16">
        <v>7.69230769230769E-2</v>
      </c>
      <c r="AF10" s="16">
        <v>3.1746031746031703E-2</v>
      </c>
      <c r="AG10" s="16">
        <v>0</v>
      </c>
      <c r="AH10" s="16">
        <v>3.8461538461538498E-2</v>
      </c>
      <c r="AI10" s="16">
        <v>0</v>
      </c>
      <c r="AJ10" s="16">
        <v>2.5210084033613401E-2</v>
      </c>
      <c r="AK10" s="16">
        <v>5.6179775280898903E-2</v>
      </c>
      <c r="AL10" s="16">
        <v>0</v>
      </c>
      <c r="AM10" s="16">
        <v>1.9230769230769201E-2</v>
      </c>
      <c r="AN10" s="16"/>
      <c r="AO10" s="16">
        <v>2.5510204081632699E-2</v>
      </c>
      <c r="AP10" s="16">
        <v>2.78884462151394E-2</v>
      </c>
      <c r="AQ10" s="16">
        <v>1.7142857142857099E-2</v>
      </c>
      <c r="AR10" s="16">
        <v>2.06185567010309E-2</v>
      </c>
      <c r="AS10" s="16">
        <v>3.4482758620689703E-2</v>
      </c>
      <c r="AT10" s="16">
        <v>0</v>
      </c>
      <c r="AU10" s="16"/>
      <c r="AV10" s="16">
        <v>6.25E-2</v>
      </c>
      <c r="AW10" s="16">
        <v>0</v>
      </c>
      <c r="AX10" s="16">
        <v>9.2592592592592605E-3</v>
      </c>
      <c r="AY10" s="16">
        <v>8.3333333333333301E-2</v>
      </c>
      <c r="AZ10" s="16">
        <v>0</v>
      </c>
      <c r="BA10" s="16">
        <v>2.9411764705882401E-2</v>
      </c>
      <c r="BB10" s="16">
        <v>4.80769230769231E-2</v>
      </c>
      <c r="BC10" s="16">
        <v>0</v>
      </c>
      <c r="BD10" s="16">
        <v>4.7619047619047603E-2</v>
      </c>
      <c r="BE10" s="16">
        <v>9.6618357487922701E-3</v>
      </c>
      <c r="BF10" s="16">
        <v>2.7272727272727299E-2</v>
      </c>
      <c r="BG10" s="16">
        <v>0</v>
      </c>
      <c r="BH10" s="16">
        <v>3.3333333333333298E-2</v>
      </c>
      <c r="BI10" s="16">
        <v>0.1</v>
      </c>
      <c r="BJ10" s="16">
        <v>6.6666666666666693E-2</v>
      </c>
      <c r="BK10" s="16">
        <v>0</v>
      </c>
      <c r="BL10" s="16">
        <v>3.9215686274509803E-2</v>
      </c>
      <c r="BM10" s="16">
        <v>0</v>
      </c>
      <c r="BN10" s="16">
        <v>0</v>
      </c>
      <c r="BO10" s="16"/>
      <c r="BP10" s="16">
        <v>2.0969855832241199E-2</v>
      </c>
      <c r="BQ10" s="16"/>
      <c r="BR10" s="16">
        <v>2.41379310344828E-2</v>
      </c>
      <c r="BS10" s="16"/>
      <c r="BT10" s="16">
        <v>2.3310023310023301E-2</v>
      </c>
    </row>
    <row r="11" spans="2:72" ht="16" x14ac:dyDescent="0.2">
      <c r="B11" s="17" t="s">
        <v>170</v>
      </c>
      <c r="C11" s="16">
        <v>5.6943056943056902E-2</v>
      </c>
      <c r="D11" s="16">
        <v>5.5072463768115899E-2</v>
      </c>
      <c r="E11" s="16">
        <v>5.8823529411764698E-2</v>
      </c>
      <c r="F11" s="16">
        <v>2.27272727272727E-2</v>
      </c>
      <c r="G11" s="16">
        <v>4.4117647058823498E-2</v>
      </c>
      <c r="H11" s="16">
        <v>5.3571428571428603E-2</v>
      </c>
      <c r="I11" s="16">
        <v>5.31914893617021E-2</v>
      </c>
      <c r="J11" s="16">
        <v>4.47761194029851E-2</v>
      </c>
      <c r="K11" s="16">
        <v>0.12903225806451599</v>
      </c>
      <c r="L11" s="16">
        <v>7.8651685393258397E-2</v>
      </c>
      <c r="M11" s="16">
        <v>7.4999999999999997E-2</v>
      </c>
      <c r="N11" s="16">
        <v>5.8823529411764698E-2</v>
      </c>
      <c r="O11" s="16">
        <v>0</v>
      </c>
      <c r="P11" s="16"/>
      <c r="Q11" s="16">
        <v>6.3492063492063502E-2</v>
      </c>
      <c r="R11" s="16">
        <v>8.4507042253521097E-2</v>
      </c>
      <c r="S11" s="16">
        <v>3.2258064516128997E-2</v>
      </c>
      <c r="T11" s="16">
        <v>9.85915492957746E-2</v>
      </c>
      <c r="U11" s="16">
        <v>4.8387096774193498E-2</v>
      </c>
      <c r="V11" s="16">
        <v>4.95049504950495E-2</v>
      </c>
      <c r="W11" s="16">
        <v>6.14035087719298E-2</v>
      </c>
      <c r="X11" s="16">
        <v>3.1914893617021302E-2</v>
      </c>
      <c r="Y11" s="16">
        <v>5.5248618784530398E-2</v>
      </c>
      <c r="Z11" s="16"/>
      <c r="AA11" s="16">
        <v>6.25E-2</v>
      </c>
      <c r="AB11" s="16">
        <v>5.0438596491228102E-2</v>
      </c>
      <c r="AC11" s="16"/>
      <c r="AD11" s="16">
        <v>6.4748201438848907E-2</v>
      </c>
      <c r="AE11" s="16">
        <v>6.15384615384615E-2</v>
      </c>
      <c r="AF11" s="16">
        <v>7.9365079365079402E-2</v>
      </c>
      <c r="AG11" s="16">
        <v>8.3333333333333301E-2</v>
      </c>
      <c r="AH11" s="16">
        <v>5.1282051282051301E-2</v>
      </c>
      <c r="AI11" s="16">
        <v>1.0869565217391301E-2</v>
      </c>
      <c r="AJ11" s="16">
        <v>6.7226890756302504E-2</v>
      </c>
      <c r="AK11" s="16">
        <v>5.6179775280898903E-2</v>
      </c>
      <c r="AL11" s="16">
        <v>4.2553191489361701E-2</v>
      </c>
      <c r="AM11" s="16">
        <v>5.1282051282051301E-2</v>
      </c>
      <c r="AN11" s="16"/>
      <c r="AO11" s="16">
        <v>5.8673469387755098E-2</v>
      </c>
      <c r="AP11" s="16">
        <v>4.7808764940239001E-2</v>
      </c>
      <c r="AQ11" s="16">
        <v>6.8571428571428603E-2</v>
      </c>
      <c r="AR11" s="16">
        <v>4.1237113402061903E-2</v>
      </c>
      <c r="AS11" s="16">
        <v>3.4482758620689703E-2</v>
      </c>
      <c r="AT11" s="16">
        <v>0.15</v>
      </c>
      <c r="AU11" s="16"/>
      <c r="AV11" s="16">
        <v>0</v>
      </c>
      <c r="AW11" s="16">
        <v>0.2</v>
      </c>
      <c r="AX11" s="16">
        <v>4.6296296296296301E-2</v>
      </c>
      <c r="AY11" s="16">
        <v>0</v>
      </c>
      <c r="AZ11" s="16">
        <v>0</v>
      </c>
      <c r="BA11" s="16">
        <v>4.4117647058823498E-2</v>
      </c>
      <c r="BB11" s="16">
        <v>2.8846153846153799E-2</v>
      </c>
      <c r="BC11" s="16">
        <v>6.6666666666666693E-2</v>
      </c>
      <c r="BD11" s="16">
        <v>4.7619047619047603E-2</v>
      </c>
      <c r="BE11" s="16">
        <v>2.8985507246376802E-2</v>
      </c>
      <c r="BF11" s="16">
        <v>3.6363636363636397E-2</v>
      </c>
      <c r="BG11" s="16">
        <v>0</v>
      </c>
      <c r="BH11" s="16">
        <v>8.8888888888888906E-2</v>
      </c>
      <c r="BI11" s="16">
        <v>0.2</v>
      </c>
      <c r="BJ11" s="16">
        <v>0</v>
      </c>
      <c r="BK11" s="16">
        <v>0.14583333333333301</v>
      </c>
      <c r="BL11" s="16">
        <v>9.8039215686274495E-2</v>
      </c>
      <c r="BM11" s="16">
        <v>0.11111111111111099</v>
      </c>
      <c r="BN11" s="16">
        <v>0.11111111111111099</v>
      </c>
      <c r="BO11" s="16"/>
      <c r="BP11" s="16">
        <v>5.1114023591087798E-2</v>
      </c>
      <c r="BQ11" s="16"/>
      <c r="BR11" s="16">
        <v>5.6896551724137899E-2</v>
      </c>
      <c r="BS11" s="16"/>
      <c r="BT11" s="16">
        <v>4.6620046620046603E-2</v>
      </c>
    </row>
    <row r="12" spans="2:72" ht="16" x14ac:dyDescent="0.2">
      <c r="B12" s="17" t="s">
        <v>171</v>
      </c>
      <c r="C12" s="16">
        <v>6.2937062937062901E-2</v>
      </c>
      <c r="D12" s="16">
        <v>4.3478260869565202E-2</v>
      </c>
      <c r="E12" s="16">
        <v>0.10084033613445401</v>
      </c>
      <c r="F12" s="16">
        <v>6.8181818181818205E-2</v>
      </c>
      <c r="G12" s="16">
        <v>5.8823529411764698E-2</v>
      </c>
      <c r="H12" s="16">
        <v>5.3571428571428603E-2</v>
      </c>
      <c r="I12" s="16">
        <v>5.31914893617021E-2</v>
      </c>
      <c r="J12" s="16">
        <v>8.9552238805970102E-2</v>
      </c>
      <c r="K12" s="16">
        <v>3.2258064516128997E-2</v>
      </c>
      <c r="L12" s="16">
        <v>0.101123595505618</v>
      </c>
      <c r="M12" s="16">
        <v>7.4999999999999997E-2</v>
      </c>
      <c r="N12" s="16">
        <v>5.8823529411764698E-2</v>
      </c>
      <c r="O12" s="16">
        <v>0</v>
      </c>
      <c r="P12" s="16"/>
      <c r="Q12" s="16">
        <v>4.7619047619047603E-2</v>
      </c>
      <c r="R12" s="16">
        <v>7.0422535211267595E-2</v>
      </c>
      <c r="S12" s="16">
        <v>9.6774193548387094E-2</v>
      </c>
      <c r="T12" s="16">
        <v>9.85915492957746E-2</v>
      </c>
      <c r="U12" s="16">
        <v>3.2258064516128997E-2</v>
      </c>
      <c r="V12" s="16">
        <v>4.95049504950495E-2</v>
      </c>
      <c r="W12" s="16">
        <v>7.0175438596491196E-2</v>
      </c>
      <c r="X12" s="16">
        <v>4.2553191489361701E-2</v>
      </c>
      <c r="Y12" s="16">
        <v>6.3535911602209894E-2</v>
      </c>
      <c r="Z12" s="16"/>
      <c r="AA12" s="16">
        <v>6.6176470588235295E-2</v>
      </c>
      <c r="AB12" s="16">
        <v>5.9210526315789498E-2</v>
      </c>
      <c r="AC12" s="16"/>
      <c r="AD12" s="16">
        <v>5.7553956834532398E-2</v>
      </c>
      <c r="AE12" s="16">
        <v>6.15384615384615E-2</v>
      </c>
      <c r="AF12" s="16">
        <v>6.3492063492063502E-2</v>
      </c>
      <c r="AG12" s="16">
        <v>0.104166666666667</v>
      </c>
      <c r="AH12" s="16">
        <v>6.4102564102564097E-2</v>
      </c>
      <c r="AI12" s="16">
        <v>8.6956521739130405E-2</v>
      </c>
      <c r="AJ12" s="16">
        <v>5.8823529411764698E-2</v>
      </c>
      <c r="AK12" s="16">
        <v>4.49438202247191E-2</v>
      </c>
      <c r="AL12" s="16">
        <v>3.1914893617021302E-2</v>
      </c>
      <c r="AM12" s="16">
        <v>6.4102564102564097E-2</v>
      </c>
      <c r="AN12" s="16"/>
      <c r="AO12" s="16">
        <v>7.9081632653061201E-2</v>
      </c>
      <c r="AP12" s="16">
        <v>7.1713147410358599E-2</v>
      </c>
      <c r="AQ12" s="16">
        <v>5.14285714285714E-2</v>
      </c>
      <c r="AR12" s="16">
        <v>4.1237113402061903E-2</v>
      </c>
      <c r="AS12" s="16">
        <v>1.72413793103448E-2</v>
      </c>
      <c r="AT12" s="16">
        <v>0</v>
      </c>
      <c r="AU12" s="16"/>
      <c r="AV12" s="16">
        <v>0</v>
      </c>
      <c r="AW12" s="16">
        <v>0</v>
      </c>
      <c r="AX12" s="16">
        <v>8.3333333333333301E-2</v>
      </c>
      <c r="AY12" s="16">
        <v>0</v>
      </c>
      <c r="AZ12" s="16">
        <v>0.14285714285714299</v>
      </c>
      <c r="BA12" s="16">
        <v>7.3529411764705899E-2</v>
      </c>
      <c r="BB12" s="16">
        <v>2.8846153846153799E-2</v>
      </c>
      <c r="BC12" s="16">
        <v>3.3333333333333298E-2</v>
      </c>
      <c r="BD12" s="16">
        <v>9.5238095238095205E-2</v>
      </c>
      <c r="BE12" s="16">
        <v>4.3478260869565202E-2</v>
      </c>
      <c r="BF12" s="16">
        <v>0.1</v>
      </c>
      <c r="BG12" s="16">
        <v>5.8823529411764698E-2</v>
      </c>
      <c r="BH12" s="16">
        <v>6.6666666666666693E-2</v>
      </c>
      <c r="BI12" s="16">
        <v>0.15</v>
      </c>
      <c r="BJ12" s="16">
        <v>6.6666666666666693E-2</v>
      </c>
      <c r="BK12" s="16">
        <v>6.25E-2</v>
      </c>
      <c r="BL12" s="16">
        <v>7.8431372549019607E-2</v>
      </c>
      <c r="BM12" s="16">
        <v>5.5555555555555601E-2</v>
      </c>
      <c r="BN12" s="16">
        <v>5.5555555555555601E-2</v>
      </c>
      <c r="BO12" s="16"/>
      <c r="BP12" s="16">
        <v>6.1598951507208399E-2</v>
      </c>
      <c r="BQ12" s="16"/>
      <c r="BR12" s="16">
        <v>6.3793103448275906E-2</v>
      </c>
      <c r="BS12" s="16"/>
      <c r="BT12" s="16">
        <v>5.3613053613053602E-2</v>
      </c>
    </row>
    <row r="13" spans="2:72" ht="16" x14ac:dyDescent="0.2">
      <c r="B13" s="17" t="s">
        <v>172</v>
      </c>
      <c r="C13" s="16">
        <v>6.7932067932067894E-2</v>
      </c>
      <c r="D13" s="16">
        <v>6.08695652173913E-2</v>
      </c>
      <c r="E13" s="16">
        <v>6.7226890756302504E-2</v>
      </c>
      <c r="F13" s="16">
        <v>9.0909090909090898E-2</v>
      </c>
      <c r="G13" s="16">
        <v>7.3529411764705899E-2</v>
      </c>
      <c r="H13" s="16">
        <v>8.9285714285714302E-2</v>
      </c>
      <c r="I13" s="16">
        <v>7.4468085106383003E-2</v>
      </c>
      <c r="J13" s="16">
        <v>7.4626865671641798E-2</v>
      </c>
      <c r="K13" s="16">
        <v>6.4516129032258104E-2</v>
      </c>
      <c r="L13" s="16">
        <v>6.7415730337078594E-2</v>
      </c>
      <c r="M13" s="16">
        <v>2.5000000000000001E-2</v>
      </c>
      <c r="N13" s="16">
        <v>5.8823529411764698E-2</v>
      </c>
      <c r="O13" s="16">
        <v>0.14285714285714299</v>
      </c>
      <c r="P13" s="16"/>
      <c r="Q13" s="16">
        <v>4.7619047619047603E-2</v>
      </c>
      <c r="R13" s="16">
        <v>5.63380281690141E-2</v>
      </c>
      <c r="S13" s="16">
        <v>8.0645161290322606E-2</v>
      </c>
      <c r="T13" s="16">
        <v>8.4507042253521097E-2</v>
      </c>
      <c r="U13" s="16">
        <v>0.12903225806451599</v>
      </c>
      <c r="V13" s="16">
        <v>4.95049504950495E-2</v>
      </c>
      <c r="W13" s="16">
        <v>7.8947368421052599E-2</v>
      </c>
      <c r="X13" s="16">
        <v>6.3829787234042507E-2</v>
      </c>
      <c r="Y13" s="16">
        <v>6.0773480662983402E-2</v>
      </c>
      <c r="Z13" s="16"/>
      <c r="AA13" s="16">
        <v>7.3529411764705899E-2</v>
      </c>
      <c r="AB13" s="16">
        <v>6.14035087719298E-2</v>
      </c>
      <c r="AC13" s="16"/>
      <c r="AD13" s="16">
        <v>4.3165467625899297E-2</v>
      </c>
      <c r="AE13" s="16">
        <v>0.107692307692308</v>
      </c>
      <c r="AF13" s="16">
        <v>0.11111111111111099</v>
      </c>
      <c r="AG13" s="16">
        <v>0.125</v>
      </c>
      <c r="AH13" s="16">
        <v>7.69230769230769E-2</v>
      </c>
      <c r="AI13" s="16">
        <v>6.5217391304347797E-2</v>
      </c>
      <c r="AJ13" s="16">
        <v>4.20168067226891E-2</v>
      </c>
      <c r="AK13" s="16">
        <v>5.6179775280898903E-2</v>
      </c>
      <c r="AL13" s="16">
        <v>3.1914893617021302E-2</v>
      </c>
      <c r="AM13" s="16">
        <v>5.7692307692307702E-2</v>
      </c>
      <c r="AN13" s="16"/>
      <c r="AO13" s="16">
        <v>8.1632653061224497E-2</v>
      </c>
      <c r="AP13" s="16">
        <v>7.5697211155378502E-2</v>
      </c>
      <c r="AQ13" s="16">
        <v>6.8571428571428603E-2</v>
      </c>
      <c r="AR13" s="16">
        <v>3.09278350515464E-2</v>
      </c>
      <c r="AS13" s="16">
        <v>1.72413793103448E-2</v>
      </c>
      <c r="AT13" s="16">
        <v>0.05</v>
      </c>
      <c r="AU13" s="16"/>
      <c r="AV13" s="16">
        <v>6.25E-2</v>
      </c>
      <c r="AW13" s="16">
        <v>0</v>
      </c>
      <c r="AX13" s="16">
        <v>8.3333333333333301E-2</v>
      </c>
      <c r="AY13" s="16">
        <v>0.25</v>
      </c>
      <c r="AZ13" s="16">
        <v>0</v>
      </c>
      <c r="BA13" s="16">
        <v>5.8823529411764698E-2</v>
      </c>
      <c r="BB13" s="16">
        <v>5.7692307692307702E-2</v>
      </c>
      <c r="BC13" s="16">
        <v>3.3333333333333298E-2</v>
      </c>
      <c r="BD13" s="16">
        <v>0.14285714285714299</v>
      </c>
      <c r="BE13" s="16">
        <v>2.8985507246376802E-2</v>
      </c>
      <c r="BF13" s="16">
        <v>8.1818181818181804E-2</v>
      </c>
      <c r="BG13" s="16">
        <v>5.8823529411764698E-2</v>
      </c>
      <c r="BH13" s="16">
        <v>8.8888888888888906E-2</v>
      </c>
      <c r="BI13" s="16">
        <v>0.15</v>
      </c>
      <c r="BJ13" s="16">
        <v>0.2</v>
      </c>
      <c r="BK13" s="16">
        <v>4.1666666666666699E-2</v>
      </c>
      <c r="BL13" s="16">
        <v>7.8431372549019607E-2</v>
      </c>
      <c r="BM13" s="16">
        <v>0.11111111111111099</v>
      </c>
      <c r="BN13" s="16">
        <v>2.7777777777777801E-2</v>
      </c>
      <c r="BO13" s="16"/>
      <c r="BP13" s="16">
        <v>6.2909567496723495E-2</v>
      </c>
      <c r="BQ13" s="16"/>
      <c r="BR13" s="16">
        <v>7.0689655172413796E-2</v>
      </c>
      <c r="BS13" s="16"/>
      <c r="BT13" s="16">
        <v>5.3613053613053602E-2</v>
      </c>
    </row>
    <row r="14" spans="2:72" ht="16" x14ac:dyDescent="0.2">
      <c r="B14" s="17" t="s">
        <v>205</v>
      </c>
      <c r="C14" s="16">
        <v>0.11088911088911101</v>
      </c>
      <c r="D14" s="16">
        <v>8.9855072463768101E-2</v>
      </c>
      <c r="E14" s="16">
        <v>9.2436974789915999E-2</v>
      </c>
      <c r="F14" s="16">
        <v>0.11363636363636399</v>
      </c>
      <c r="G14" s="16">
        <v>0.17647058823529399</v>
      </c>
      <c r="H14" s="16">
        <v>7.1428571428571397E-2</v>
      </c>
      <c r="I14" s="16">
        <v>0.117021276595745</v>
      </c>
      <c r="J14" s="16">
        <v>0.119402985074627</v>
      </c>
      <c r="K14" s="16">
        <v>6.4516129032258104E-2</v>
      </c>
      <c r="L14" s="16">
        <v>0.13483146067415699</v>
      </c>
      <c r="M14" s="16">
        <v>0.27500000000000002</v>
      </c>
      <c r="N14" s="16">
        <v>5.8823529411764698E-2</v>
      </c>
      <c r="O14" s="16">
        <v>0.14285714285714299</v>
      </c>
      <c r="P14" s="16"/>
      <c r="Q14" s="16">
        <v>0.17460317460317501</v>
      </c>
      <c r="R14" s="16">
        <v>0.140845070422535</v>
      </c>
      <c r="S14" s="16">
        <v>0.12903225806451599</v>
      </c>
      <c r="T14" s="16">
        <v>0.140845070422535</v>
      </c>
      <c r="U14" s="16">
        <v>0.12903225806451599</v>
      </c>
      <c r="V14" s="16">
        <v>0.118811881188119</v>
      </c>
      <c r="W14" s="16">
        <v>0.175438596491228</v>
      </c>
      <c r="X14" s="16">
        <v>4.2553191489361701E-2</v>
      </c>
      <c r="Y14" s="16">
        <v>7.7348066298342497E-2</v>
      </c>
      <c r="Z14" s="16"/>
      <c r="AA14" s="16">
        <v>0.14522058823529399</v>
      </c>
      <c r="AB14" s="16">
        <v>7.0175438596491196E-2</v>
      </c>
      <c r="AC14" s="16"/>
      <c r="AD14" s="16">
        <v>0.14388489208633101</v>
      </c>
      <c r="AE14" s="16">
        <v>0.16923076923076899</v>
      </c>
      <c r="AF14" s="16">
        <v>0.158730158730159</v>
      </c>
      <c r="AG14" s="16">
        <v>0.13541666666666699</v>
      </c>
      <c r="AH14" s="16">
        <v>0.115384615384615</v>
      </c>
      <c r="AI14" s="16">
        <v>8.6956521739130405E-2</v>
      </c>
      <c r="AJ14" s="16">
        <v>7.5630252100840303E-2</v>
      </c>
      <c r="AK14" s="16">
        <v>0.101123595505618</v>
      </c>
      <c r="AL14" s="16">
        <v>8.5106382978723402E-2</v>
      </c>
      <c r="AM14" s="16">
        <v>8.3333333333333301E-2</v>
      </c>
      <c r="AN14" s="16"/>
      <c r="AO14" s="16">
        <v>0.15306122448979601</v>
      </c>
      <c r="AP14" s="16">
        <v>9.9601593625498003E-2</v>
      </c>
      <c r="AQ14" s="16">
        <v>6.2857142857142903E-2</v>
      </c>
      <c r="AR14" s="16">
        <v>8.2474226804123696E-2</v>
      </c>
      <c r="AS14" s="16">
        <v>5.1724137931034503E-2</v>
      </c>
      <c r="AT14" s="16">
        <v>0.1</v>
      </c>
      <c r="AU14" s="16"/>
      <c r="AV14" s="16">
        <v>0.1875</v>
      </c>
      <c r="AW14" s="16">
        <v>0</v>
      </c>
      <c r="AX14" s="16">
        <v>6.4814814814814797E-2</v>
      </c>
      <c r="AY14" s="16">
        <v>0.16666666666666699</v>
      </c>
      <c r="AZ14" s="16">
        <v>0.28571428571428598</v>
      </c>
      <c r="BA14" s="16">
        <v>8.8235294117647106E-2</v>
      </c>
      <c r="BB14" s="16">
        <v>0.134615384615385</v>
      </c>
      <c r="BC14" s="16">
        <v>0.133333333333333</v>
      </c>
      <c r="BD14" s="16">
        <v>0.14285714285714299</v>
      </c>
      <c r="BE14" s="16">
        <v>9.1787439613526603E-2</v>
      </c>
      <c r="BF14" s="16">
        <v>9.0909090909090898E-2</v>
      </c>
      <c r="BG14" s="16">
        <v>0.29411764705882398</v>
      </c>
      <c r="BH14" s="16">
        <v>0.1</v>
      </c>
      <c r="BI14" s="16">
        <v>0.1</v>
      </c>
      <c r="BJ14" s="16">
        <v>6.6666666666666693E-2</v>
      </c>
      <c r="BK14" s="16">
        <v>0.14583333333333301</v>
      </c>
      <c r="BL14" s="16">
        <v>0.11764705882352899</v>
      </c>
      <c r="BM14" s="16">
        <v>0.194444444444444</v>
      </c>
      <c r="BN14" s="16">
        <v>0.11111111111111099</v>
      </c>
      <c r="BO14" s="16"/>
      <c r="BP14" s="16">
        <v>9.3053735255570105E-2</v>
      </c>
      <c r="BQ14" s="16"/>
      <c r="BR14" s="16">
        <v>0.11034482758620701</v>
      </c>
      <c r="BS14" s="16"/>
      <c r="BT14" s="16">
        <v>0.10489510489510501</v>
      </c>
    </row>
    <row r="15" spans="2:72" ht="16" x14ac:dyDescent="0.2">
      <c r="B15" s="17" t="s">
        <v>206</v>
      </c>
      <c r="C15" s="16">
        <v>9.6903096903096897E-2</v>
      </c>
      <c r="D15" s="16">
        <v>9.2753623188405798E-2</v>
      </c>
      <c r="E15" s="16">
        <v>7.5630252100840303E-2</v>
      </c>
      <c r="F15" s="16">
        <v>6.8181818181818205E-2</v>
      </c>
      <c r="G15" s="16">
        <v>0.11764705882352899</v>
      </c>
      <c r="H15" s="16">
        <v>8.9285714285714302E-2</v>
      </c>
      <c r="I15" s="16">
        <v>0.117021276595745</v>
      </c>
      <c r="J15" s="16">
        <v>0.14925373134328401</v>
      </c>
      <c r="K15" s="16">
        <v>6.4516129032258104E-2</v>
      </c>
      <c r="L15" s="16">
        <v>0.101123595505618</v>
      </c>
      <c r="M15" s="16">
        <v>7.4999999999999997E-2</v>
      </c>
      <c r="N15" s="16">
        <v>8.8235294117647106E-2</v>
      </c>
      <c r="O15" s="16">
        <v>0.14285714285714299</v>
      </c>
      <c r="P15" s="16"/>
      <c r="Q15" s="16">
        <v>7.9365079365079402E-2</v>
      </c>
      <c r="R15" s="16">
        <v>5.63380281690141E-2</v>
      </c>
      <c r="S15" s="16">
        <v>8.0645161290322606E-2</v>
      </c>
      <c r="T15" s="16">
        <v>8.4507042253521097E-2</v>
      </c>
      <c r="U15" s="16">
        <v>6.4516129032258104E-2</v>
      </c>
      <c r="V15" s="16">
        <v>0.14851485148514901</v>
      </c>
      <c r="W15" s="16">
        <v>0.114035087719298</v>
      </c>
      <c r="X15" s="16">
        <v>0.117021276595745</v>
      </c>
      <c r="Y15" s="16">
        <v>9.3922651933701695E-2</v>
      </c>
      <c r="Z15" s="16"/>
      <c r="AA15" s="16">
        <v>9.5588235294117599E-2</v>
      </c>
      <c r="AB15" s="16">
        <v>9.8684210526315805E-2</v>
      </c>
      <c r="AC15" s="16"/>
      <c r="AD15" s="16">
        <v>8.6330935251798593E-2</v>
      </c>
      <c r="AE15" s="16">
        <v>4.6153846153846198E-2</v>
      </c>
      <c r="AF15" s="16">
        <v>4.7619047619047603E-2</v>
      </c>
      <c r="AG15" s="16">
        <v>8.3333333333333301E-2</v>
      </c>
      <c r="AH15" s="16">
        <v>0.102564102564103</v>
      </c>
      <c r="AI15" s="16">
        <v>0.108695652173913</v>
      </c>
      <c r="AJ15" s="16">
        <v>9.2436974789915999E-2</v>
      </c>
      <c r="AK15" s="16">
        <v>8.98876404494382E-2</v>
      </c>
      <c r="AL15" s="16">
        <v>0.117021276595745</v>
      </c>
      <c r="AM15" s="16">
        <v>0.134615384615385</v>
      </c>
      <c r="AN15" s="16"/>
      <c r="AO15" s="16">
        <v>0.11224489795918401</v>
      </c>
      <c r="AP15" s="16">
        <v>7.9681274900398405E-2</v>
      </c>
      <c r="AQ15" s="16">
        <v>9.71428571428571E-2</v>
      </c>
      <c r="AR15" s="16">
        <v>0.10309278350515499</v>
      </c>
      <c r="AS15" s="16">
        <v>6.8965517241379296E-2</v>
      </c>
      <c r="AT15" s="16">
        <v>0.05</v>
      </c>
      <c r="AU15" s="16"/>
      <c r="AV15" s="16">
        <v>0.125</v>
      </c>
      <c r="AW15" s="16">
        <v>0.2</v>
      </c>
      <c r="AX15" s="16">
        <v>0.11111111111111099</v>
      </c>
      <c r="AY15" s="16">
        <v>8.3333333333333301E-2</v>
      </c>
      <c r="AZ15" s="16">
        <v>0.14285714285714299</v>
      </c>
      <c r="BA15" s="16">
        <v>0.10294117647058799</v>
      </c>
      <c r="BB15" s="16">
        <v>0.105769230769231</v>
      </c>
      <c r="BC15" s="16">
        <v>0.233333333333333</v>
      </c>
      <c r="BD15" s="16">
        <v>0</v>
      </c>
      <c r="BE15" s="16">
        <v>0.120772946859903</v>
      </c>
      <c r="BF15" s="16">
        <v>6.3636363636363602E-2</v>
      </c>
      <c r="BG15" s="16">
        <v>0.11764705882352899</v>
      </c>
      <c r="BH15" s="16">
        <v>4.4444444444444398E-2</v>
      </c>
      <c r="BI15" s="16">
        <v>0.05</v>
      </c>
      <c r="BJ15" s="16">
        <v>0.133333333333333</v>
      </c>
      <c r="BK15" s="16">
        <v>0.16666666666666699</v>
      </c>
      <c r="BL15" s="16">
        <v>1.9607843137254902E-2</v>
      </c>
      <c r="BM15" s="16">
        <v>2.7777777777777801E-2</v>
      </c>
      <c r="BN15" s="16">
        <v>0.11111111111111099</v>
      </c>
      <c r="BO15" s="16"/>
      <c r="BP15" s="16">
        <v>9.6985583224115296E-2</v>
      </c>
      <c r="BQ15" s="16"/>
      <c r="BR15" s="16">
        <v>0.1</v>
      </c>
      <c r="BS15" s="16"/>
      <c r="BT15" s="16">
        <v>9.7902097902097904E-2</v>
      </c>
    </row>
    <row r="16" spans="2:72" ht="16" x14ac:dyDescent="0.2">
      <c r="B16" s="17" t="s">
        <v>207</v>
      </c>
      <c r="C16" s="16">
        <v>0.133866133866134</v>
      </c>
      <c r="D16" s="16">
        <v>0.15072463768115901</v>
      </c>
      <c r="E16" s="16">
        <v>0.109243697478992</v>
      </c>
      <c r="F16" s="16">
        <v>0.11363636363636399</v>
      </c>
      <c r="G16" s="16">
        <v>0.13235294117647101</v>
      </c>
      <c r="H16" s="16">
        <v>0.26785714285714302</v>
      </c>
      <c r="I16" s="16">
        <v>0.10638297872340401</v>
      </c>
      <c r="J16" s="16">
        <v>7.4626865671641798E-2</v>
      </c>
      <c r="K16" s="16">
        <v>3.2258064516128997E-2</v>
      </c>
      <c r="L16" s="16">
        <v>0.14606741573033699</v>
      </c>
      <c r="M16" s="16">
        <v>0.125</v>
      </c>
      <c r="N16" s="16">
        <v>8.8235294117647106E-2</v>
      </c>
      <c r="O16" s="16">
        <v>0.214285714285714</v>
      </c>
      <c r="P16" s="16"/>
      <c r="Q16" s="16">
        <v>0.158730158730159</v>
      </c>
      <c r="R16" s="16">
        <v>9.85915492957746E-2</v>
      </c>
      <c r="S16" s="16">
        <v>0.14516129032258099</v>
      </c>
      <c r="T16" s="16">
        <v>5.63380281690141E-2</v>
      </c>
      <c r="U16" s="16">
        <v>0.241935483870968</v>
      </c>
      <c r="V16" s="16">
        <v>0.13861386138613899</v>
      </c>
      <c r="W16" s="16">
        <v>0.105263157894737</v>
      </c>
      <c r="X16" s="16">
        <v>9.5744680851063801E-2</v>
      </c>
      <c r="Y16" s="16">
        <v>0.149171270718232</v>
      </c>
      <c r="Z16" s="16"/>
      <c r="AA16" s="16">
        <v>0.130514705882353</v>
      </c>
      <c r="AB16" s="16">
        <v>0.13815789473684201</v>
      </c>
      <c r="AC16" s="16"/>
      <c r="AD16" s="16">
        <v>0.14388489208633101</v>
      </c>
      <c r="AE16" s="16">
        <v>0.138461538461538</v>
      </c>
      <c r="AF16" s="16">
        <v>0.126984126984127</v>
      </c>
      <c r="AG16" s="16">
        <v>9.375E-2</v>
      </c>
      <c r="AH16" s="16">
        <v>0.17948717948717899</v>
      </c>
      <c r="AI16" s="16">
        <v>0.13043478260869601</v>
      </c>
      <c r="AJ16" s="16">
        <v>0.11764705882352899</v>
      </c>
      <c r="AK16" s="16">
        <v>0.13483146067415699</v>
      </c>
      <c r="AL16" s="16">
        <v>0.159574468085106</v>
      </c>
      <c r="AM16" s="16">
        <v>0.121794871794872</v>
      </c>
      <c r="AN16" s="16"/>
      <c r="AO16" s="16">
        <v>0.12755102040816299</v>
      </c>
      <c r="AP16" s="16">
        <v>0.147410358565737</v>
      </c>
      <c r="AQ16" s="16">
        <v>0.14285714285714299</v>
      </c>
      <c r="AR16" s="16">
        <v>0.134020618556701</v>
      </c>
      <c r="AS16" s="16">
        <v>0.12068965517241401</v>
      </c>
      <c r="AT16" s="16">
        <v>0.1</v>
      </c>
      <c r="AU16" s="16"/>
      <c r="AV16" s="16">
        <v>0.1875</v>
      </c>
      <c r="AW16" s="16">
        <v>0</v>
      </c>
      <c r="AX16" s="16">
        <v>0.101851851851852</v>
      </c>
      <c r="AY16" s="16">
        <v>8.3333333333333301E-2</v>
      </c>
      <c r="AZ16" s="16">
        <v>0.28571428571428598</v>
      </c>
      <c r="BA16" s="16">
        <v>0.13235294117647101</v>
      </c>
      <c r="BB16" s="16">
        <v>0.144230769230769</v>
      </c>
      <c r="BC16" s="16">
        <v>0.133333333333333</v>
      </c>
      <c r="BD16" s="16">
        <v>9.5238095238095205E-2</v>
      </c>
      <c r="BE16" s="16">
        <v>0.164251207729469</v>
      </c>
      <c r="BF16" s="16">
        <v>0.163636363636364</v>
      </c>
      <c r="BG16" s="16">
        <v>0</v>
      </c>
      <c r="BH16" s="16">
        <v>0.11111111111111099</v>
      </c>
      <c r="BI16" s="16">
        <v>0</v>
      </c>
      <c r="BJ16" s="16">
        <v>0.2</v>
      </c>
      <c r="BK16" s="16">
        <v>0.104166666666667</v>
      </c>
      <c r="BL16" s="16">
        <v>0.19607843137254899</v>
      </c>
      <c r="BM16" s="16">
        <v>5.5555555555555601E-2</v>
      </c>
      <c r="BN16" s="16">
        <v>0.13888888888888901</v>
      </c>
      <c r="BO16" s="16"/>
      <c r="BP16" s="16">
        <v>0.14023591087811299</v>
      </c>
      <c r="BQ16" s="16"/>
      <c r="BR16" s="16">
        <v>0.12931034482758599</v>
      </c>
      <c r="BS16" s="16"/>
      <c r="BT16" s="16">
        <v>0.132867132867133</v>
      </c>
    </row>
    <row r="17" spans="2:72" ht="16" x14ac:dyDescent="0.2">
      <c r="B17" s="17" t="s">
        <v>208</v>
      </c>
      <c r="C17" s="16">
        <v>0.13886113886113899</v>
      </c>
      <c r="D17" s="16">
        <v>0.16521739130434801</v>
      </c>
      <c r="E17" s="16">
        <v>0.11764705882352899</v>
      </c>
      <c r="F17" s="16">
        <v>0.18181818181818199</v>
      </c>
      <c r="G17" s="16">
        <v>5.8823529411764698E-2</v>
      </c>
      <c r="H17" s="16">
        <v>5.3571428571428603E-2</v>
      </c>
      <c r="I17" s="16">
        <v>0.22340425531914901</v>
      </c>
      <c r="J17" s="16">
        <v>0.119402985074627</v>
      </c>
      <c r="K17" s="16">
        <v>0.16129032258064499</v>
      </c>
      <c r="L17" s="16">
        <v>6.7415730337078594E-2</v>
      </c>
      <c r="M17" s="16">
        <v>0.125</v>
      </c>
      <c r="N17" s="16">
        <v>0.20588235294117599</v>
      </c>
      <c r="O17" s="16">
        <v>7.1428571428571397E-2</v>
      </c>
      <c r="P17" s="16"/>
      <c r="Q17" s="16">
        <v>7.9365079365079402E-2</v>
      </c>
      <c r="R17" s="16">
        <v>0.12676056338028199</v>
      </c>
      <c r="S17" s="16">
        <v>0.12903225806451599</v>
      </c>
      <c r="T17" s="16">
        <v>0.140845070422535</v>
      </c>
      <c r="U17" s="16">
        <v>0.112903225806452</v>
      </c>
      <c r="V17" s="16">
        <v>0.13861386138613899</v>
      </c>
      <c r="W17" s="16">
        <v>0.12280701754386</v>
      </c>
      <c r="X17" s="16">
        <v>0.24468085106383</v>
      </c>
      <c r="Y17" s="16">
        <v>0.13535911602209899</v>
      </c>
      <c r="Z17" s="16"/>
      <c r="AA17" s="16">
        <v>0.123161764705882</v>
      </c>
      <c r="AB17" s="16">
        <v>0.157894736842105</v>
      </c>
      <c r="AC17" s="16"/>
      <c r="AD17" s="16">
        <v>0.12230215827338101</v>
      </c>
      <c r="AE17" s="16">
        <v>0.107692307692308</v>
      </c>
      <c r="AF17" s="16">
        <v>0.11111111111111099</v>
      </c>
      <c r="AG17" s="16">
        <v>7.2916666666666699E-2</v>
      </c>
      <c r="AH17" s="16">
        <v>0.141025641025641</v>
      </c>
      <c r="AI17" s="16">
        <v>0.217391304347826</v>
      </c>
      <c r="AJ17" s="16">
        <v>0.22689075630252101</v>
      </c>
      <c r="AK17" s="16">
        <v>0.13483146067415699</v>
      </c>
      <c r="AL17" s="16">
        <v>0.12765957446808501</v>
      </c>
      <c r="AM17" s="16">
        <v>0.115384615384615</v>
      </c>
      <c r="AN17" s="16"/>
      <c r="AO17" s="16">
        <v>0.15051020408163299</v>
      </c>
      <c r="AP17" s="16">
        <v>0.111553784860558</v>
      </c>
      <c r="AQ17" s="16">
        <v>0.13714285714285701</v>
      </c>
      <c r="AR17" s="16">
        <v>0.11340206185567001</v>
      </c>
      <c r="AS17" s="16">
        <v>0.24137931034482801</v>
      </c>
      <c r="AT17" s="16">
        <v>0.05</v>
      </c>
      <c r="AU17" s="16"/>
      <c r="AV17" s="16">
        <v>6.25E-2</v>
      </c>
      <c r="AW17" s="16">
        <v>0</v>
      </c>
      <c r="AX17" s="16">
        <v>0.12037037037037</v>
      </c>
      <c r="AY17" s="16">
        <v>0.16666666666666699</v>
      </c>
      <c r="AZ17" s="16">
        <v>0</v>
      </c>
      <c r="BA17" s="16">
        <v>8.8235294117647106E-2</v>
      </c>
      <c r="BB17" s="16">
        <v>0.134615384615385</v>
      </c>
      <c r="BC17" s="16">
        <v>3.3333333333333298E-2</v>
      </c>
      <c r="BD17" s="16">
        <v>0.19047619047618999</v>
      </c>
      <c r="BE17" s="16">
        <v>0.18357487922705301</v>
      </c>
      <c r="BF17" s="16">
        <v>0.13636363636363599</v>
      </c>
      <c r="BG17" s="16">
        <v>0.11764705882352899</v>
      </c>
      <c r="BH17" s="16">
        <v>0.2</v>
      </c>
      <c r="BI17" s="16">
        <v>0.15</v>
      </c>
      <c r="BJ17" s="16">
        <v>6.6666666666666693E-2</v>
      </c>
      <c r="BK17" s="16">
        <v>0.125</v>
      </c>
      <c r="BL17" s="16">
        <v>7.8431372549019607E-2</v>
      </c>
      <c r="BM17" s="16">
        <v>5.5555555555555601E-2</v>
      </c>
      <c r="BN17" s="16">
        <v>0.25</v>
      </c>
      <c r="BO17" s="16"/>
      <c r="BP17" s="16">
        <v>0.15334207077326301</v>
      </c>
      <c r="BQ17" s="16"/>
      <c r="BR17" s="16">
        <v>0.13620689655172399</v>
      </c>
      <c r="BS17" s="16"/>
      <c r="BT17" s="16">
        <v>0.15384615384615399</v>
      </c>
    </row>
    <row r="18" spans="2:72" ht="16" x14ac:dyDescent="0.2">
      <c r="B18" s="17" t="s">
        <v>209</v>
      </c>
      <c r="C18" s="16">
        <v>0.11488511488511501</v>
      </c>
      <c r="D18" s="16">
        <v>9.2753623188405798E-2</v>
      </c>
      <c r="E18" s="16">
        <v>0.184873949579832</v>
      </c>
      <c r="F18" s="16">
        <v>0.15909090909090901</v>
      </c>
      <c r="G18" s="16">
        <v>0.17647058823529399</v>
      </c>
      <c r="H18" s="16">
        <v>0.125</v>
      </c>
      <c r="I18" s="16">
        <v>4.2553191489361701E-2</v>
      </c>
      <c r="J18" s="16">
        <v>0.104477611940299</v>
      </c>
      <c r="K18" s="16">
        <v>0.225806451612903</v>
      </c>
      <c r="L18" s="16">
        <v>8.98876404494382E-2</v>
      </c>
      <c r="M18" s="16">
        <v>0.05</v>
      </c>
      <c r="N18" s="16">
        <v>0.14705882352941199</v>
      </c>
      <c r="O18" s="16">
        <v>0.14285714285714299</v>
      </c>
      <c r="P18" s="16"/>
      <c r="Q18" s="16">
        <v>6.3492063492063502E-2</v>
      </c>
      <c r="R18" s="16">
        <v>0.140845070422535</v>
      </c>
      <c r="S18" s="16">
        <v>8.0645161290322606E-2</v>
      </c>
      <c r="T18" s="16">
        <v>9.85915492957746E-2</v>
      </c>
      <c r="U18" s="16">
        <v>8.0645161290322606E-2</v>
      </c>
      <c r="V18" s="16">
        <v>0.158415841584158</v>
      </c>
      <c r="W18" s="16">
        <v>0.114035087719298</v>
      </c>
      <c r="X18" s="16">
        <v>0.14893617021276601</v>
      </c>
      <c r="Y18" s="16">
        <v>0.113259668508287</v>
      </c>
      <c r="Z18" s="16"/>
      <c r="AA18" s="16">
        <v>0.110294117647059</v>
      </c>
      <c r="AB18" s="16">
        <v>0.12061403508771899</v>
      </c>
      <c r="AC18" s="16"/>
      <c r="AD18" s="16">
        <v>8.6330935251798593E-2</v>
      </c>
      <c r="AE18" s="16">
        <v>7.69230769230769E-2</v>
      </c>
      <c r="AF18" s="16">
        <v>9.5238095238095205E-2</v>
      </c>
      <c r="AG18" s="16">
        <v>0.114583333333333</v>
      </c>
      <c r="AH18" s="16">
        <v>0.17948717948717899</v>
      </c>
      <c r="AI18" s="16">
        <v>9.7826086956521702E-2</v>
      </c>
      <c r="AJ18" s="16">
        <v>9.2436974789915999E-2</v>
      </c>
      <c r="AK18" s="16">
        <v>0.14606741573033699</v>
      </c>
      <c r="AL18" s="16">
        <v>0.180851063829787</v>
      </c>
      <c r="AM18" s="16">
        <v>0.102564102564103</v>
      </c>
      <c r="AN18" s="16"/>
      <c r="AO18" s="16">
        <v>7.9081632653061201E-2</v>
      </c>
      <c r="AP18" s="16">
        <v>0.139442231075697</v>
      </c>
      <c r="AQ18" s="16">
        <v>0.12</v>
      </c>
      <c r="AR18" s="16">
        <v>0.20618556701030899</v>
      </c>
      <c r="AS18" s="16">
        <v>6.8965517241379296E-2</v>
      </c>
      <c r="AT18" s="16">
        <v>0.1</v>
      </c>
      <c r="AU18" s="16"/>
      <c r="AV18" s="16">
        <v>6.25E-2</v>
      </c>
      <c r="AW18" s="16">
        <v>0.4</v>
      </c>
      <c r="AX18" s="16">
        <v>0.11111111111111099</v>
      </c>
      <c r="AY18" s="16">
        <v>0</v>
      </c>
      <c r="AZ18" s="16">
        <v>0</v>
      </c>
      <c r="BA18" s="16">
        <v>7.3529411764705899E-2</v>
      </c>
      <c r="BB18" s="16">
        <v>0.134615384615385</v>
      </c>
      <c r="BC18" s="16">
        <v>0.16666666666666699</v>
      </c>
      <c r="BD18" s="16">
        <v>4.7619047619047603E-2</v>
      </c>
      <c r="BE18" s="16">
        <v>0.14975845410628</v>
      </c>
      <c r="BF18" s="16">
        <v>0.15454545454545501</v>
      </c>
      <c r="BG18" s="16">
        <v>0.23529411764705899</v>
      </c>
      <c r="BH18" s="16">
        <v>7.7777777777777807E-2</v>
      </c>
      <c r="BI18" s="16">
        <v>0.05</v>
      </c>
      <c r="BJ18" s="16">
        <v>6.6666666666666693E-2</v>
      </c>
      <c r="BK18" s="16">
        <v>0.125</v>
      </c>
      <c r="BL18" s="16">
        <v>3.9215686274509803E-2</v>
      </c>
      <c r="BM18" s="16">
        <v>0.13888888888888901</v>
      </c>
      <c r="BN18" s="16">
        <v>2.7777777777777801E-2</v>
      </c>
      <c r="BO18" s="16"/>
      <c r="BP18" s="16">
        <v>0.117955439056356</v>
      </c>
      <c r="BQ18" s="16"/>
      <c r="BR18" s="16">
        <v>0.11724137931034501</v>
      </c>
      <c r="BS18" s="16"/>
      <c r="BT18" s="16">
        <v>0.125874125874126</v>
      </c>
    </row>
    <row r="19" spans="2:72" ht="16" x14ac:dyDescent="0.2">
      <c r="B19" s="17" t="s">
        <v>210</v>
      </c>
      <c r="C19" s="18">
        <v>0.14385614385614401</v>
      </c>
      <c r="D19" s="18">
        <v>0.15072463768115901</v>
      </c>
      <c r="E19" s="18">
        <v>0.14285714285714299</v>
      </c>
      <c r="F19" s="18">
        <v>0.11363636363636399</v>
      </c>
      <c r="G19" s="18">
        <v>0.10294117647058799</v>
      </c>
      <c r="H19" s="18">
        <v>0.160714285714286</v>
      </c>
      <c r="I19" s="18">
        <v>0.13829787234042601</v>
      </c>
      <c r="J19" s="18">
        <v>0.14925373134328401</v>
      </c>
      <c r="K19" s="18">
        <v>0.19354838709677399</v>
      </c>
      <c r="L19" s="18">
        <v>0.15730337078651699</v>
      </c>
      <c r="M19" s="18">
        <v>0.05</v>
      </c>
      <c r="N19" s="18">
        <v>0.20588235294117599</v>
      </c>
      <c r="O19" s="18">
        <v>0.14285714285714299</v>
      </c>
      <c r="P19" s="18"/>
      <c r="Q19" s="18">
        <v>0.206349206349206</v>
      </c>
      <c r="R19" s="18">
        <v>0.154929577464789</v>
      </c>
      <c r="S19" s="18">
        <v>0.12903225806451599</v>
      </c>
      <c r="T19" s="18">
        <v>0.11267605633802801</v>
      </c>
      <c r="U19" s="18">
        <v>0.14516129032258099</v>
      </c>
      <c r="V19" s="18">
        <v>5.9405940594059403E-2</v>
      </c>
      <c r="W19" s="18">
        <v>0.140350877192982</v>
      </c>
      <c r="X19" s="18">
        <v>0.14893617021276601</v>
      </c>
      <c r="Y19" s="18">
        <v>0.162983425414365</v>
      </c>
      <c r="Z19" s="18"/>
      <c r="AA19" s="18">
        <v>0.130514705882353</v>
      </c>
      <c r="AB19" s="18">
        <v>0.160087719298246</v>
      </c>
      <c r="AC19" s="18"/>
      <c r="AD19" s="18">
        <v>0.15827338129496399</v>
      </c>
      <c r="AE19" s="18">
        <v>0.107692307692308</v>
      </c>
      <c r="AF19" s="18">
        <v>0.11111111111111099</v>
      </c>
      <c r="AG19" s="18">
        <v>0.17708333333333301</v>
      </c>
      <c r="AH19" s="18">
        <v>3.8461538461538498E-2</v>
      </c>
      <c r="AI19" s="18">
        <v>0.15217391304347799</v>
      </c>
      <c r="AJ19" s="18">
        <v>0.17647058823529399</v>
      </c>
      <c r="AK19" s="18">
        <v>0.101123595505618</v>
      </c>
      <c r="AL19" s="18">
        <v>0.159574468085106</v>
      </c>
      <c r="AM19" s="18">
        <v>0.18589743589743599</v>
      </c>
      <c r="AN19" s="18"/>
      <c r="AO19" s="18">
        <v>8.4183673469387807E-2</v>
      </c>
      <c r="AP19" s="18">
        <v>0.139442231075697</v>
      </c>
      <c r="AQ19" s="18">
        <v>0.188571428571429</v>
      </c>
      <c r="AR19" s="18">
        <v>0.185567010309278</v>
      </c>
      <c r="AS19" s="18">
        <v>0.32758620689655199</v>
      </c>
      <c r="AT19" s="18">
        <v>0.3</v>
      </c>
      <c r="AU19" s="18"/>
      <c r="AV19" s="18">
        <v>0.25</v>
      </c>
      <c r="AW19" s="18">
        <v>0</v>
      </c>
      <c r="AX19" s="18">
        <v>0.240740740740741</v>
      </c>
      <c r="AY19" s="18">
        <v>0.16666666666666699</v>
      </c>
      <c r="AZ19" s="18">
        <v>0</v>
      </c>
      <c r="BA19" s="18">
        <v>0.220588235294118</v>
      </c>
      <c r="BB19" s="18">
        <v>0.125</v>
      </c>
      <c r="BC19" s="18">
        <v>0.1</v>
      </c>
      <c r="BD19" s="18">
        <v>0.14285714285714299</v>
      </c>
      <c r="BE19" s="18">
        <v>0.15942028985507201</v>
      </c>
      <c r="BF19" s="18">
        <v>0.12727272727272701</v>
      </c>
      <c r="BG19" s="18">
        <v>0.11764705882352899</v>
      </c>
      <c r="BH19" s="18">
        <v>0.122222222222222</v>
      </c>
      <c r="BI19" s="18">
        <v>0.05</v>
      </c>
      <c r="BJ19" s="18">
        <v>0.133333333333333</v>
      </c>
      <c r="BK19" s="18">
        <v>4.1666666666666699E-2</v>
      </c>
      <c r="BL19" s="18">
        <v>9.8039215686274495E-2</v>
      </c>
      <c r="BM19" s="18">
        <v>0.11111111111111099</v>
      </c>
      <c r="BN19" s="18">
        <v>0.11111111111111099</v>
      </c>
      <c r="BO19" s="18"/>
      <c r="BP19" s="18">
        <v>0.15465268676277899</v>
      </c>
      <c r="BQ19" s="18"/>
      <c r="BR19" s="18">
        <v>0.15</v>
      </c>
      <c r="BS19" s="18"/>
      <c r="BT19" s="18">
        <v>0.156177156177156</v>
      </c>
    </row>
    <row r="20" spans="2:72" x14ac:dyDescent="0.2">
      <c r="B20" s="15"/>
    </row>
    <row r="21" spans="2:72" x14ac:dyDescent="0.2">
      <c r="B21" t="s">
        <v>93</v>
      </c>
    </row>
    <row r="22" spans="2:72" x14ac:dyDescent="0.2">
      <c r="B22" t="s">
        <v>94</v>
      </c>
    </row>
    <row r="24" spans="2:72" x14ac:dyDescent="0.2">
      <c r="B24"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BT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215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203</v>
      </c>
      <c r="C8" s="16">
        <v>1.3986013986014E-2</v>
      </c>
      <c r="D8" s="16">
        <v>8.6956521739130401E-3</v>
      </c>
      <c r="E8" s="16">
        <v>4.20168067226891E-2</v>
      </c>
      <c r="F8" s="16">
        <v>0</v>
      </c>
      <c r="G8" s="16">
        <v>1.4705882352941201E-2</v>
      </c>
      <c r="H8" s="16">
        <v>1.7857142857142901E-2</v>
      </c>
      <c r="I8" s="16">
        <v>0</v>
      </c>
      <c r="J8" s="16">
        <v>1.49253731343284E-2</v>
      </c>
      <c r="K8" s="16">
        <v>0</v>
      </c>
      <c r="L8" s="16">
        <v>2.2471910112359501E-2</v>
      </c>
      <c r="M8" s="16">
        <v>0</v>
      </c>
      <c r="N8" s="16">
        <v>2.9411764705882401E-2</v>
      </c>
      <c r="O8" s="16">
        <v>0</v>
      </c>
      <c r="P8" s="16"/>
      <c r="Q8" s="16">
        <v>6.3492063492063502E-2</v>
      </c>
      <c r="R8" s="16">
        <v>1.4084507042253501E-2</v>
      </c>
      <c r="S8" s="16">
        <v>6.4516129032258104E-2</v>
      </c>
      <c r="T8" s="16">
        <v>0</v>
      </c>
      <c r="U8" s="16">
        <v>3.2258064516128997E-2</v>
      </c>
      <c r="V8" s="16">
        <v>0</v>
      </c>
      <c r="W8" s="16">
        <v>0</v>
      </c>
      <c r="X8" s="16">
        <v>1.0638297872340399E-2</v>
      </c>
      <c r="Y8" s="16">
        <v>2.7624309392265201E-3</v>
      </c>
      <c r="Z8" s="16"/>
      <c r="AA8" s="16">
        <v>2.0220588235294101E-2</v>
      </c>
      <c r="AB8" s="16">
        <v>4.3859649122806998E-3</v>
      </c>
      <c r="AC8" s="16"/>
      <c r="AD8" s="16">
        <v>5.0359712230215799E-2</v>
      </c>
      <c r="AE8" s="16">
        <v>1.5384615384615399E-2</v>
      </c>
      <c r="AF8" s="16">
        <v>3.1746031746031703E-2</v>
      </c>
      <c r="AG8" s="16">
        <v>0</v>
      </c>
      <c r="AH8" s="16">
        <v>1.2820512820512799E-2</v>
      </c>
      <c r="AI8" s="16">
        <v>0</v>
      </c>
      <c r="AJ8" s="16">
        <v>8.4033613445378096E-3</v>
      </c>
      <c r="AK8" s="16">
        <v>0</v>
      </c>
      <c r="AL8" s="16">
        <v>0</v>
      </c>
      <c r="AM8" s="16">
        <v>6.41025641025641E-3</v>
      </c>
      <c r="AN8" s="16"/>
      <c r="AO8" s="16">
        <v>1.53061224489796E-2</v>
      </c>
      <c r="AP8" s="16">
        <v>1.1952191235059801E-2</v>
      </c>
      <c r="AQ8" s="16">
        <v>0</v>
      </c>
      <c r="AR8" s="16">
        <v>2.06185567010309E-2</v>
      </c>
      <c r="AS8" s="16">
        <v>0</v>
      </c>
      <c r="AT8" s="16">
        <v>0.1</v>
      </c>
      <c r="AU8" s="16"/>
      <c r="AV8" s="16">
        <v>0</v>
      </c>
      <c r="AW8" s="16">
        <v>0</v>
      </c>
      <c r="AX8" s="16">
        <v>9.2592592592592605E-3</v>
      </c>
      <c r="AY8" s="16">
        <v>0</v>
      </c>
      <c r="AZ8" s="16">
        <v>0</v>
      </c>
      <c r="BA8" s="16">
        <v>0</v>
      </c>
      <c r="BB8" s="16">
        <v>2.8846153846153799E-2</v>
      </c>
      <c r="BC8" s="16">
        <v>0</v>
      </c>
      <c r="BD8" s="16">
        <v>0</v>
      </c>
      <c r="BE8" s="16">
        <v>0</v>
      </c>
      <c r="BF8" s="16">
        <v>9.0909090909090905E-3</v>
      </c>
      <c r="BG8" s="16">
        <v>0</v>
      </c>
      <c r="BH8" s="16">
        <v>3.3333333333333298E-2</v>
      </c>
      <c r="BI8" s="16">
        <v>0</v>
      </c>
      <c r="BJ8" s="16">
        <v>0</v>
      </c>
      <c r="BK8" s="16">
        <v>2.0833333333333301E-2</v>
      </c>
      <c r="BL8" s="16">
        <v>3.9215686274509803E-2</v>
      </c>
      <c r="BM8" s="16">
        <v>8.3333333333333301E-2</v>
      </c>
      <c r="BN8" s="16">
        <v>0</v>
      </c>
      <c r="BO8" s="16"/>
      <c r="BP8" s="16">
        <v>1.17955439056356E-2</v>
      </c>
      <c r="BQ8" s="16"/>
      <c r="BR8" s="16">
        <v>6.8965517241379301E-3</v>
      </c>
      <c r="BS8" s="16"/>
      <c r="BT8" s="16">
        <v>1.1655011655011699E-2</v>
      </c>
    </row>
    <row r="9" spans="2:72" ht="16" x14ac:dyDescent="0.2">
      <c r="B9" s="17" t="s">
        <v>204</v>
      </c>
      <c r="C9" s="16">
        <v>2.0979020979021001E-2</v>
      </c>
      <c r="D9" s="16">
        <v>3.1884057971014498E-2</v>
      </c>
      <c r="E9" s="16">
        <v>2.5210084033613401E-2</v>
      </c>
      <c r="F9" s="16">
        <v>0</v>
      </c>
      <c r="G9" s="16">
        <v>2.9411764705882401E-2</v>
      </c>
      <c r="H9" s="16">
        <v>1.7857142857142901E-2</v>
      </c>
      <c r="I9" s="16">
        <v>2.1276595744680899E-2</v>
      </c>
      <c r="J9" s="16">
        <v>1.49253731343284E-2</v>
      </c>
      <c r="K9" s="16">
        <v>0</v>
      </c>
      <c r="L9" s="16">
        <v>1.1235955056179799E-2</v>
      </c>
      <c r="M9" s="16">
        <v>0</v>
      </c>
      <c r="N9" s="16">
        <v>0</v>
      </c>
      <c r="O9" s="16">
        <v>0</v>
      </c>
      <c r="P9" s="16"/>
      <c r="Q9" s="16">
        <v>4.7619047619047603E-2</v>
      </c>
      <c r="R9" s="16">
        <v>0</v>
      </c>
      <c r="S9" s="16">
        <v>1.6129032258064498E-2</v>
      </c>
      <c r="T9" s="16">
        <v>1.4084507042253501E-2</v>
      </c>
      <c r="U9" s="16">
        <v>3.2258064516128997E-2</v>
      </c>
      <c r="V9" s="16">
        <v>1.9801980198019799E-2</v>
      </c>
      <c r="W9" s="16">
        <v>8.7719298245613996E-3</v>
      </c>
      <c r="X9" s="16">
        <v>1.0638297872340399E-2</v>
      </c>
      <c r="Y9" s="16">
        <v>2.7624309392265199E-2</v>
      </c>
      <c r="Z9" s="16"/>
      <c r="AA9" s="16">
        <v>1.8382352941176499E-2</v>
      </c>
      <c r="AB9" s="16">
        <v>2.41228070175439E-2</v>
      </c>
      <c r="AC9" s="16"/>
      <c r="AD9" s="16">
        <v>2.15827338129496E-2</v>
      </c>
      <c r="AE9" s="16">
        <v>1.5384615384615399E-2</v>
      </c>
      <c r="AF9" s="16">
        <v>4.7619047619047603E-2</v>
      </c>
      <c r="AG9" s="16">
        <v>2.0833333333333301E-2</v>
      </c>
      <c r="AH9" s="16">
        <v>2.5641025641025599E-2</v>
      </c>
      <c r="AI9" s="16">
        <v>0</v>
      </c>
      <c r="AJ9" s="16">
        <v>0</v>
      </c>
      <c r="AK9" s="16">
        <v>7.8651685393258397E-2</v>
      </c>
      <c r="AL9" s="16">
        <v>1.0638297872340399E-2</v>
      </c>
      <c r="AM9" s="16">
        <v>1.2820512820512799E-2</v>
      </c>
      <c r="AN9" s="16"/>
      <c r="AO9" s="16">
        <v>1.7857142857142901E-2</v>
      </c>
      <c r="AP9" s="16">
        <v>2.78884462151394E-2</v>
      </c>
      <c r="AQ9" s="16">
        <v>1.7142857142857099E-2</v>
      </c>
      <c r="AR9" s="16">
        <v>2.06185567010309E-2</v>
      </c>
      <c r="AS9" s="16">
        <v>0</v>
      </c>
      <c r="AT9" s="16">
        <v>0.1</v>
      </c>
      <c r="AU9" s="16"/>
      <c r="AV9" s="16">
        <v>0</v>
      </c>
      <c r="AW9" s="16">
        <v>0</v>
      </c>
      <c r="AX9" s="16">
        <v>9.2592592592592605E-3</v>
      </c>
      <c r="AY9" s="16">
        <v>0</v>
      </c>
      <c r="AZ9" s="16">
        <v>0</v>
      </c>
      <c r="BA9" s="16">
        <v>4.4117647058823498E-2</v>
      </c>
      <c r="BB9" s="16">
        <v>3.8461538461538498E-2</v>
      </c>
      <c r="BC9" s="16">
        <v>3.3333333333333298E-2</v>
      </c>
      <c r="BD9" s="16">
        <v>0</v>
      </c>
      <c r="BE9" s="16">
        <v>4.8309178743961402E-3</v>
      </c>
      <c r="BF9" s="16">
        <v>2.7272727272727299E-2</v>
      </c>
      <c r="BG9" s="16">
        <v>0</v>
      </c>
      <c r="BH9" s="16">
        <v>1.1111111111111099E-2</v>
      </c>
      <c r="BI9" s="16">
        <v>0</v>
      </c>
      <c r="BJ9" s="16">
        <v>0</v>
      </c>
      <c r="BK9" s="16">
        <v>0</v>
      </c>
      <c r="BL9" s="16">
        <v>5.8823529411764698E-2</v>
      </c>
      <c r="BM9" s="16">
        <v>5.5555555555555601E-2</v>
      </c>
      <c r="BN9" s="16">
        <v>5.5555555555555601E-2</v>
      </c>
      <c r="BO9" s="16"/>
      <c r="BP9" s="16">
        <v>1.8348623853211E-2</v>
      </c>
      <c r="BQ9" s="16"/>
      <c r="BR9" s="16">
        <v>2.7586206896551699E-2</v>
      </c>
      <c r="BS9" s="16"/>
      <c r="BT9" s="16">
        <v>2.3310023310023301E-2</v>
      </c>
    </row>
    <row r="10" spans="2:72" ht="16" x14ac:dyDescent="0.2">
      <c r="B10" s="17" t="s">
        <v>169</v>
      </c>
      <c r="C10" s="16">
        <v>1.4985014985015E-2</v>
      </c>
      <c r="D10" s="16">
        <v>2.0289855072463801E-2</v>
      </c>
      <c r="E10" s="16">
        <v>8.4033613445378096E-3</v>
      </c>
      <c r="F10" s="16">
        <v>4.5454545454545497E-2</v>
      </c>
      <c r="G10" s="16">
        <v>0</v>
      </c>
      <c r="H10" s="16">
        <v>0</v>
      </c>
      <c r="I10" s="16">
        <v>2.1276595744680899E-2</v>
      </c>
      <c r="J10" s="16">
        <v>1.49253731343284E-2</v>
      </c>
      <c r="K10" s="16">
        <v>0</v>
      </c>
      <c r="L10" s="16">
        <v>2.2471910112359501E-2</v>
      </c>
      <c r="M10" s="16">
        <v>0</v>
      </c>
      <c r="N10" s="16">
        <v>0</v>
      </c>
      <c r="O10" s="16">
        <v>0</v>
      </c>
      <c r="P10" s="16"/>
      <c r="Q10" s="16">
        <v>1.58730158730159E-2</v>
      </c>
      <c r="R10" s="16">
        <v>1.4084507042253501E-2</v>
      </c>
      <c r="S10" s="16">
        <v>1.6129032258064498E-2</v>
      </c>
      <c r="T10" s="16">
        <v>0</v>
      </c>
      <c r="U10" s="16">
        <v>0</v>
      </c>
      <c r="V10" s="16">
        <v>9.9009900990098994E-3</v>
      </c>
      <c r="W10" s="16">
        <v>0</v>
      </c>
      <c r="X10" s="16">
        <v>5.31914893617021E-2</v>
      </c>
      <c r="Y10" s="16">
        <v>1.6574585635359101E-2</v>
      </c>
      <c r="Z10" s="16"/>
      <c r="AA10" s="16">
        <v>7.3529411764705899E-3</v>
      </c>
      <c r="AB10" s="16">
        <v>2.41228070175439E-2</v>
      </c>
      <c r="AC10" s="16"/>
      <c r="AD10" s="16">
        <v>7.1942446043165497E-3</v>
      </c>
      <c r="AE10" s="16">
        <v>0</v>
      </c>
      <c r="AF10" s="16">
        <v>4.7619047619047603E-2</v>
      </c>
      <c r="AG10" s="16">
        <v>0</v>
      </c>
      <c r="AH10" s="16">
        <v>0</v>
      </c>
      <c r="AI10" s="16">
        <v>3.2608695652173898E-2</v>
      </c>
      <c r="AJ10" s="16">
        <v>8.4033613445378096E-3</v>
      </c>
      <c r="AK10" s="16">
        <v>3.3707865168539297E-2</v>
      </c>
      <c r="AL10" s="16">
        <v>1.0638297872340399E-2</v>
      </c>
      <c r="AM10" s="16">
        <v>1.9230769230769201E-2</v>
      </c>
      <c r="AN10" s="16"/>
      <c r="AO10" s="16">
        <v>1.53061224489796E-2</v>
      </c>
      <c r="AP10" s="16">
        <v>2.3904382470119501E-2</v>
      </c>
      <c r="AQ10" s="16">
        <v>1.7142857142857099E-2</v>
      </c>
      <c r="AR10" s="16">
        <v>0</v>
      </c>
      <c r="AS10" s="16">
        <v>0</v>
      </c>
      <c r="AT10" s="16">
        <v>0</v>
      </c>
      <c r="AU10" s="16"/>
      <c r="AV10" s="16">
        <v>6.25E-2</v>
      </c>
      <c r="AW10" s="16">
        <v>0</v>
      </c>
      <c r="AX10" s="16">
        <v>9.2592592592592605E-3</v>
      </c>
      <c r="AY10" s="16">
        <v>0</v>
      </c>
      <c r="AZ10" s="16">
        <v>0</v>
      </c>
      <c r="BA10" s="16">
        <v>0</v>
      </c>
      <c r="BB10" s="16">
        <v>2.8846153846153799E-2</v>
      </c>
      <c r="BC10" s="16">
        <v>0</v>
      </c>
      <c r="BD10" s="16">
        <v>4.7619047619047603E-2</v>
      </c>
      <c r="BE10" s="16">
        <v>9.6618357487922701E-3</v>
      </c>
      <c r="BF10" s="16">
        <v>1.8181818181818198E-2</v>
      </c>
      <c r="BG10" s="16">
        <v>0</v>
      </c>
      <c r="BH10" s="16">
        <v>1.1111111111111099E-2</v>
      </c>
      <c r="BI10" s="16">
        <v>0.05</v>
      </c>
      <c r="BJ10" s="16">
        <v>0</v>
      </c>
      <c r="BK10" s="16">
        <v>0</v>
      </c>
      <c r="BL10" s="16">
        <v>1.9607843137254902E-2</v>
      </c>
      <c r="BM10" s="16">
        <v>2.7777777777777801E-2</v>
      </c>
      <c r="BN10" s="16">
        <v>2.7777777777777801E-2</v>
      </c>
      <c r="BO10" s="16"/>
      <c r="BP10" s="16">
        <v>1.70380078636959E-2</v>
      </c>
      <c r="BQ10" s="16"/>
      <c r="BR10" s="16">
        <v>1.72413793103448E-2</v>
      </c>
      <c r="BS10" s="16"/>
      <c r="BT10" s="16">
        <v>1.8648018648018599E-2</v>
      </c>
    </row>
    <row r="11" spans="2:72" ht="16" x14ac:dyDescent="0.2">
      <c r="B11" s="17" t="s">
        <v>170</v>
      </c>
      <c r="C11" s="16">
        <v>3.1968031968032003E-2</v>
      </c>
      <c r="D11" s="16">
        <v>3.4782608695652202E-2</v>
      </c>
      <c r="E11" s="16">
        <v>1.6806722689075598E-2</v>
      </c>
      <c r="F11" s="16">
        <v>2.27272727272727E-2</v>
      </c>
      <c r="G11" s="16">
        <v>5.8823529411764698E-2</v>
      </c>
      <c r="H11" s="16">
        <v>3.5714285714285698E-2</v>
      </c>
      <c r="I11" s="16">
        <v>4.2553191489361701E-2</v>
      </c>
      <c r="J11" s="16">
        <v>2.9850746268656699E-2</v>
      </c>
      <c r="K11" s="16">
        <v>0</v>
      </c>
      <c r="L11" s="16">
        <v>4.49438202247191E-2</v>
      </c>
      <c r="M11" s="16">
        <v>2.5000000000000001E-2</v>
      </c>
      <c r="N11" s="16">
        <v>0</v>
      </c>
      <c r="O11" s="16">
        <v>0</v>
      </c>
      <c r="P11" s="16"/>
      <c r="Q11" s="16">
        <v>1.58730158730159E-2</v>
      </c>
      <c r="R11" s="16">
        <v>0</v>
      </c>
      <c r="S11" s="16">
        <v>3.2258064516128997E-2</v>
      </c>
      <c r="T11" s="16">
        <v>5.63380281690141E-2</v>
      </c>
      <c r="U11" s="16">
        <v>1.6129032258064498E-2</v>
      </c>
      <c r="V11" s="16">
        <v>6.9306930693069299E-2</v>
      </c>
      <c r="W11" s="16">
        <v>3.5087719298245598E-2</v>
      </c>
      <c r="X11" s="16">
        <v>0</v>
      </c>
      <c r="Y11" s="16">
        <v>3.5911602209944701E-2</v>
      </c>
      <c r="Z11" s="16"/>
      <c r="AA11" s="16">
        <v>3.4926470588235302E-2</v>
      </c>
      <c r="AB11" s="16">
        <v>2.8508771929824601E-2</v>
      </c>
      <c r="AC11" s="16"/>
      <c r="AD11" s="16">
        <v>3.5971223021582698E-2</v>
      </c>
      <c r="AE11" s="16">
        <v>7.69230769230769E-2</v>
      </c>
      <c r="AF11" s="16">
        <v>3.1746031746031703E-2</v>
      </c>
      <c r="AG11" s="16">
        <v>4.1666666666666699E-2</v>
      </c>
      <c r="AH11" s="16">
        <v>1.2820512820512799E-2</v>
      </c>
      <c r="AI11" s="16">
        <v>2.1739130434782601E-2</v>
      </c>
      <c r="AJ11" s="16">
        <v>4.20168067226891E-2</v>
      </c>
      <c r="AK11" s="16">
        <v>3.3707865168539297E-2</v>
      </c>
      <c r="AL11" s="16">
        <v>0</v>
      </c>
      <c r="AM11" s="16">
        <v>3.2051282051282E-2</v>
      </c>
      <c r="AN11" s="16"/>
      <c r="AO11" s="16">
        <v>4.3367346938775503E-2</v>
      </c>
      <c r="AP11" s="16">
        <v>3.1872509960159397E-2</v>
      </c>
      <c r="AQ11" s="16">
        <v>2.2857142857142899E-2</v>
      </c>
      <c r="AR11" s="16">
        <v>0</v>
      </c>
      <c r="AS11" s="16">
        <v>3.4482758620689703E-2</v>
      </c>
      <c r="AT11" s="16">
        <v>0.05</v>
      </c>
      <c r="AU11" s="16"/>
      <c r="AV11" s="16">
        <v>0</v>
      </c>
      <c r="AW11" s="16">
        <v>0.2</v>
      </c>
      <c r="AX11" s="16">
        <v>4.6296296296296301E-2</v>
      </c>
      <c r="AY11" s="16">
        <v>0</v>
      </c>
      <c r="AZ11" s="16">
        <v>0</v>
      </c>
      <c r="BA11" s="16">
        <v>2.9411764705882401E-2</v>
      </c>
      <c r="BB11" s="16">
        <v>2.8846153846153799E-2</v>
      </c>
      <c r="BC11" s="16">
        <v>0.1</v>
      </c>
      <c r="BD11" s="16">
        <v>0.14285714285714299</v>
      </c>
      <c r="BE11" s="16">
        <v>1.4492753623188401E-2</v>
      </c>
      <c r="BF11" s="16">
        <v>3.6363636363636397E-2</v>
      </c>
      <c r="BG11" s="16">
        <v>0</v>
      </c>
      <c r="BH11" s="16">
        <v>2.2222222222222199E-2</v>
      </c>
      <c r="BI11" s="16">
        <v>0.05</v>
      </c>
      <c r="BJ11" s="16">
        <v>6.6666666666666693E-2</v>
      </c>
      <c r="BK11" s="16">
        <v>2.0833333333333301E-2</v>
      </c>
      <c r="BL11" s="16">
        <v>0</v>
      </c>
      <c r="BM11" s="16">
        <v>2.7777777777777801E-2</v>
      </c>
      <c r="BN11" s="16">
        <v>5.5555555555555601E-2</v>
      </c>
      <c r="BO11" s="16"/>
      <c r="BP11" s="16">
        <v>3.2765399737876802E-2</v>
      </c>
      <c r="BQ11" s="16"/>
      <c r="BR11" s="16">
        <v>2.93103448275862E-2</v>
      </c>
      <c r="BS11" s="16"/>
      <c r="BT11" s="16">
        <v>2.7972027972028E-2</v>
      </c>
    </row>
    <row r="12" spans="2:72" ht="16" x14ac:dyDescent="0.2">
      <c r="B12" s="17" t="s">
        <v>171</v>
      </c>
      <c r="C12" s="16">
        <v>4.995004995005E-2</v>
      </c>
      <c r="D12" s="16">
        <v>4.9275362318840603E-2</v>
      </c>
      <c r="E12" s="16">
        <v>5.8823529411764698E-2</v>
      </c>
      <c r="F12" s="16">
        <v>2.27272727272727E-2</v>
      </c>
      <c r="G12" s="16">
        <v>5.8823529411764698E-2</v>
      </c>
      <c r="H12" s="16">
        <v>1.7857142857142901E-2</v>
      </c>
      <c r="I12" s="16">
        <v>4.2553191489361701E-2</v>
      </c>
      <c r="J12" s="16">
        <v>7.4626865671641798E-2</v>
      </c>
      <c r="K12" s="16">
        <v>0</v>
      </c>
      <c r="L12" s="16">
        <v>4.49438202247191E-2</v>
      </c>
      <c r="M12" s="16">
        <v>0.125</v>
      </c>
      <c r="N12" s="16">
        <v>2.9411764705882401E-2</v>
      </c>
      <c r="O12" s="16">
        <v>7.1428571428571397E-2</v>
      </c>
      <c r="P12" s="16"/>
      <c r="Q12" s="16">
        <v>3.1746031746031703E-2</v>
      </c>
      <c r="R12" s="16">
        <v>7.0422535211267595E-2</v>
      </c>
      <c r="S12" s="16">
        <v>6.4516129032258104E-2</v>
      </c>
      <c r="T12" s="16">
        <v>4.2253521126760597E-2</v>
      </c>
      <c r="U12" s="16">
        <v>3.2258064516128997E-2</v>
      </c>
      <c r="V12" s="16">
        <v>7.9207920792079195E-2</v>
      </c>
      <c r="W12" s="16">
        <v>6.14035087719298E-2</v>
      </c>
      <c r="X12" s="16">
        <v>2.1276595744680899E-2</v>
      </c>
      <c r="Y12" s="16">
        <v>4.6961325966850799E-2</v>
      </c>
      <c r="Z12" s="16"/>
      <c r="AA12" s="16">
        <v>5.6985294117647099E-2</v>
      </c>
      <c r="AB12" s="16">
        <v>4.1666666666666699E-2</v>
      </c>
      <c r="AC12" s="16"/>
      <c r="AD12" s="16">
        <v>5.7553956834532398E-2</v>
      </c>
      <c r="AE12" s="16">
        <v>7.69230769230769E-2</v>
      </c>
      <c r="AF12" s="16">
        <v>9.5238095238095205E-2</v>
      </c>
      <c r="AG12" s="16">
        <v>5.2083333333333301E-2</v>
      </c>
      <c r="AH12" s="16">
        <v>0.102564102564103</v>
      </c>
      <c r="AI12" s="16">
        <v>1.0869565217391301E-2</v>
      </c>
      <c r="AJ12" s="16">
        <v>5.0420168067226899E-2</v>
      </c>
      <c r="AK12" s="16">
        <v>1.1235955056179799E-2</v>
      </c>
      <c r="AL12" s="16">
        <v>5.31914893617021E-2</v>
      </c>
      <c r="AM12" s="16">
        <v>3.2051282051282E-2</v>
      </c>
      <c r="AN12" s="16"/>
      <c r="AO12" s="16">
        <v>5.6122448979591802E-2</v>
      </c>
      <c r="AP12" s="16">
        <v>3.9840637450199202E-2</v>
      </c>
      <c r="AQ12" s="16">
        <v>3.4285714285714301E-2</v>
      </c>
      <c r="AR12" s="16">
        <v>8.2474226804123696E-2</v>
      </c>
      <c r="AS12" s="16">
        <v>5.1724137931034503E-2</v>
      </c>
      <c r="AT12" s="16">
        <v>0.05</v>
      </c>
      <c r="AU12" s="16"/>
      <c r="AV12" s="16">
        <v>0.1875</v>
      </c>
      <c r="AW12" s="16">
        <v>0</v>
      </c>
      <c r="AX12" s="16">
        <v>3.7037037037037E-2</v>
      </c>
      <c r="AY12" s="16">
        <v>0</v>
      </c>
      <c r="AZ12" s="16">
        <v>0.14285714285714299</v>
      </c>
      <c r="BA12" s="16">
        <v>1.4705882352941201E-2</v>
      </c>
      <c r="BB12" s="16">
        <v>1.9230769230769201E-2</v>
      </c>
      <c r="BC12" s="16">
        <v>3.3333333333333298E-2</v>
      </c>
      <c r="BD12" s="16">
        <v>0.14285714285714299</v>
      </c>
      <c r="BE12" s="16">
        <v>4.8309178743961401E-2</v>
      </c>
      <c r="BF12" s="16">
        <v>0.1</v>
      </c>
      <c r="BG12" s="16">
        <v>0.11764705882352899</v>
      </c>
      <c r="BH12" s="16">
        <v>2.2222222222222199E-2</v>
      </c>
      <c r="BI12" s="16">
        <v>0.1</v>
      </c>
      <c r="BJ12" s="16">
        <v>0</v>
      </c>
      <c r="BK12" s="16">
        <v>4.1666666666666699E-2</v>
      </c>
      <c r="BL12" s="16">
        <v>3.9215686274509803E-2</v>
      </c>
      <c r="BM12" s="16">
        <v>5.5555555555555601E-2</v>
      </c>
      <c r="BN12" s="16">
        <v>5.5555555555555601E-2</v>
      </c>
      <c r="BO12" s="16"/>
      <c r="BP12" s="16">
        <v>3.9318479685452198E-2</v>
      </c>
      <c r="BQ12" s="16"/>
      <c r="BR12" s="16">
        <v>5.5172413793103399E-2</v>
      </c>
      <c r="BS12" s="16"/>
      <c r="BT12" s="16">
        <v>4.1958041958042001E-2</v>
      </c>
    </row>
    <row r="13" spans="2:72" ht="16" x14ac:dyDescent="0.2">
      <c r="B13" s="17" t="s">
        <v>172</v>
      </c>
      <c r="C13" s="16">
        <v>6.6933066933066901E-2</v>
      </c>
      <c r="D13" s="16">
        <v>5.7971014492753603E-2</v>
      </c>
      <c r="E13" s="16">
        <v>0.10084033613445401</v>
      </c>
      <c r="F13" s="16">
        <v>6.8181818181818205E-2</v>
      </c>
      <c r="G13" s="16">
        <v>0</v>
      </c>
      <c r="H13" s="16">
        <v>1.7857142857142901E-2</v>
      </c>
      <c r="I13" s="16">
        <v>9.5744680851063801E-2</v>
      </c>
      <c r="J13" s="16">
        <v>4.47761194029851E-2</v>
      </c>
      <c r="K13" s="16">
        <v>6.4516129032258104E-2</v>
      </c>
      <c r="L13" s="16">
        <v>0.112359550561798</v>
      </c>
      <c r="M13" s="16">
        <v>0.15</v>
      </c>
      <c r="N13" s="16">
        <v>2.9411764705882401E-2</v>
      </c>
      <c r="O13" s="16">
        <v>0</v>
      </c>
      <c r="P13" s="16"/>
      <c r="Q13" s="16">
        <v>3.1746031746031703E-2</v>
      </c>
      <c r="R13" s="16">
        <v>5.63380281690141E-2</v>
      </c>
      <c r="S13" s="16">
        <v>8.0645161290322606E-2</v>
      </c>
      <c r="T13" s="16">
        <v>4.2253521126760597E-2</v>
      </c>
      <c r="U13" s="16">
        <v>6.4516129032258104E-2</v>
      </c>
      <c r="V13" s="16">
        <v>0.10891089108910899</v>
      </c>
      <c r="W13" s="16">
        <v>7.8947368421052599E-2</v>
      </c>
      <c r="X13" s="16">
        <v>6.3829787234042507E-2</v>
      </c>
      <c r="Y13" s="16">
        <v>6.3535911602209894E-2</v>
      </c>
      <c r="Z13" s="16"/>
      <c r="AA13" s="16">
        <v>6.9852941176470604E-2</v>
      </c>
      <c r="AB13" s="16">
        <v>6.3596491228070207E-2</v>
      </c>
      <c r="AC13" s="16"/>
      <c r="AD13" s="16">
        <v>5.0359712230215799E-2</v>
      </c>
      <c r="AE13" s="16">
        <v>7.69230769230769E-2</v>
      </c>
      <c r="AF13" s="16">
        <v>4.7619047619047603E-2</v>
      </c>
      <c r="AG13" s="16">
        <v>0.14583333333333301</v>
      </c>
      <c r="AH13" s="16">
        <v>5.1282051282051301E-2</v>
      </c>
      <c r="AI13" s="16">
        <v>5.4347826086956499E-2</v>
      </c>
      <c r="AJ13" s="16">
        <v>8.40336134453782E-2</v>
      </c>
      <c r="AK13" s="16">
        <v>5.6179775280898903E-2</v>
      </c>
      <c r="AL13" s="16">
        <v>3.1914893617021302E-2</v>
      </c>
      <c r="AM13" s="16">
        <v>6.4102564102564097E-2</v>
      </c>
      <c r="AN13" s="16"/>
      <c r="AO13" s="16">
        <v>5.8673469387755098E-2</v>
      </c>
      <c r="AP13" s="16">
        <v>9.1633466135458197E-2</v>
      </c>
      <c r="AQ13" s="16">
        <v>5.7142857142857099E-2</v>
      </c>
      <c r="AR13" s="16">
        <v>8.2474226804123696E-2</v>
      </c>
      <c r="AS13" s="16">
        <v>1.72413793103448E-2</v>
      </c>
      <c r="AT13" s="16">
        <v>0.1</v>
      </c>
      <c r="AU13" s="16"/>
      <c r="AV13" s="16">
        <v>6.25E-2</v>
      </c>
      <c r="AW13" s="16">
        <v>0</v>
      </c>
      <c r="AX13" s="16">
        <v>8.3333333333333301E-2</v>
      </c>
      <c r="AY13" s="16">
        <v>0</v>
      </c>
      <c r="AZ13" s="16">
        <v>0.14285714285714299</v>
      </c>
      <c r="BA13" s="16">
        <v>7.3529411764705899E-2</v>
      </c>
      <c r="BB13" s="16">
        <v>4.80769230769231E-2</v>
      </c>
      <c r="BC13" s="16">
        <v>0</v>
      </c>
      <c r="BD13" s="16">
        <v>0</v>
      </c>
      <c r="BE13" s="16">
        <v>7.7294685990338202E-2</v>
      </c>
      <c r="BF13" s="16">
        <v>7.2727272727272696E-2</v>
      </c>
      <c r="BG13" s="16">
        <v>0.11764705882352899</v>
      </c>
      <c r="BH13" s="16">
        <v>7.7777777777777807E-2</v>
      </c>
      <c r="BI13" s="16">
        <v>0</v>
      </c>
      <c r="BJ13" s="16">
        <v>0.133333333333333</v>
      </c>
      <c r="BK13" s="16">
        <v>4.1666666666666699E-2</v>
      </c>
      <c r="BL13" s="16">
        <v>5.8823529411764698E-2</v>
      </c>
      <c r="BM13" s="16">
        <v>2.7777777777777801E-2</v>
      </c>
      <c r="BN13" s="16">
        <v>0.13888888888888901</v>
      </c>
      <c r="BO13" s="16"/>
      <c r="BP13" s="16">
        <v>6.68414154652687E-2</v>
      </c>
      <c r="BQ13" s="16"/>
      <c r="BR13" s="16">
        <v>7.0689655172413796E-2</v>
      </c>
      <c r="BS13" s="16"/>
      <c r="BT13" s="16">
        <v>6.2937062937062901E-2</v>
      </c>
    </row>
    <row r="14" spans="2:72" ht="16" x14ac:dyDescent="0.2">
      <c r="B14" s="17" t="s">
        <v>205</v>
      </c>
      <c r="C14" s="16">
        <v>0.14785214785214801</v>
      </c>
      <c r="D14" s="16">
        <v>0.13623188405797099</v>
      </c>
      <c r="E14" s="16">
        <v>0.13445378151260501</v>
      </c>
      <c r="F14" s="16">
        <v>0.18181818181818199</v>
      </c>
      <c r="G14" s="16">
        <v>0.161764705882353</v>
      </c>
      <c r="H14" s="16">
        <v>0.19642857142857101</v>
      </c>
      <c r="I14" s="16">
        <v>0.12765957446808501</v>
      </c>
      <c r="J14" s="16">
        <v>0.19402985074626899</v>
      </c>
      <c r="K14" s="16">
        <v>0.16129032258064499</v>
      </c>
      <c r="L14" s="16">
        <v>0.13483146067415699</v>
      </c>
      <c r="M14" s="16">
        <v>0.15</v>
      </c>
      <c r="N14" s="16">
        <v>0.11764705882352899</v>
      </c>
      <c r="O14" s="16">
        <v>0.214285714285714</v>
      </c>
      <c r="P14" s="16"/>
      <c r="Q14" s="16">
        <v>0.238095238095238</v>
      </c>
      <c r="R14" s="16">
        <v>0.183098591549296</v>
      </c>
      <c r="S14" s="16">
        <v>0.112903225806452</v>
      </c>
      <c r="T14" s="16">
        <v>0.21126760563380301</v>
      </c>
      <c r="U14" s="16">
        <v>0.112903225806452</v>
      </c>
      <c r="V14" s="16">
        <v>0.12871287128712899</v>
      </c>
      <c r="W14" s="16">
        <v>0.140350877192982</v>
      </c>
      <c r="X14" s="16">
        <v>0.10638297872340401</v>
      </c>
      <c r="Y14" s="16">
        <v>0.143646408839779</v>
      </c>
      <c r="Z14" s="16"/>
      <c r="AA14" s="16">
        <v>0.158088235294118</v>
      </c>
      <c r="AB14" s="16">
        <v>0.13596491228070201</v>
      </c>
      <c r="AC14" s="16"/>
      <c r="AD14" s="16">
        <v>0.22302158273381301</v>
      </c>
      <c r="AE14" s="16">
        <v>0.18461538461538499</v>
      </c>
      <c r="AF14" s="16">
        <v>7.9365079365079402E-2</v>
      </c>
      <c r="AG14" s="16">
        <v>0.15625</v>
      </c>
      <c r="AH14" s="16">
        <v>0.15384615384615399</v>
      </c>
      <c r="AI14" s="16">
        <v>0.184782608695652</v>
      </c>
      <c r="AJ14" s="16">
        <v>9.2436974789915999E-2</v>
      </c>
      <c r="AK14" s="16">
        <v>5.6179775280898903E-2</v>
      </c>
      <c r="AL14" s="16">
        <v>8.5106382978723402E-2</v>
      </c>
      <c r="AM14" s="16">
        <v>0.18589743589743599</v>
      </c>
      <c r="AN14" s="16"/>
      <c r="AO14" s="16">
        <v>0.191326530612245</v>
      </c>
      <c r="AP14" s="16">
        <v>9.9601593625498003E-2</v>
      </c>
      <c r="AQ14" s="16">
        <v>0.14857142857142899</v>
      </c>
      <c r="AR14" s="16">
        <v>0.10309278350515499</v>
      </c>
      <c r="AS14" s="16">
        <v>0.13793103448275901</v>
      </c>
      <c r="AT14" s="16">
        <v>0.1</v>
      </c>
      <c r="AU14" s="16"/>
      <c r="AV14" s="16">
        <v>6.25E-2</v>
      </c>
      <c r="AW14" s="16">
        <v>0.2</v>
      </c>
      <c r="AX14" s="16">
        <v>0.12037037037037</v>
      </c>
      <c r="AY14" s="16">
        <v>0.41666666666666702</v>
      </c>
      <c r="AZ14" s="16">
        <v>0.14285714285714299</v>
      </c>
      <c r="BA14" s="16">
        <v>0.11764705882352899</v>
      </c>
      <c r="BB14" s="16">
        <v>0.15384615384615399</v>
      </c>
      <c r="BC14" s="16">
        <v>6.6666666666666693E-2</v>
      </c>
      <c r="BD14" s="16">
        <v>0.19047619047618999</v>
      </c>
      <c r="BE14" s="16">
        <v>0.120772946859903</v>
      </c>
      <c r="BF14" s="16">
        <v>0.109090909090909</v>
      </c>
      <c r="BG14" s="16">
        <v>0.11764705882352899</v>
      </c>
      <c r="BH14" s="16">
        <v>0.155555555555556</v>
      </c>
      <c r="BI14" s="16">
        <v>0.25</v>
      </c>
      <c r="BJ14" s="16">
        <v>0.266666666666667</v>
      </c>
      <c r="BK14" s="16">
        <v>0.20833333333333301</v>
      </c>
      <c r="BL14" s="16">
        <v>0.19607843137254899</v>
      </c>
      <c r="BM14" s="16">
        <v>0.25</v>
      </c>
      <c r="BN14" s="16">
        <v>0.16666666666666699</v>
      </c>
      <c r="BO14" s="16"/>
      <c r="BP14" s="16">
        <v>0.13892529488859801</v>
      </c>
      <c r="BQ14" s="16"/>
      <c r="BR14" s="16">
        <v>0.13793103448275901</v>
      </c>
      <c r="BS14" s="16"/>
      <c r="BT14" s="16">
        <v>0.13519813519813501</v>
      </c>
    </row>
    <row r="15" spans="2:72" ht="16" x14ac:dyDescent="0.2">
      <c r="B15" s="17" t="s">
        <v>206</v>
      </c>
      <c r="C15" s="16">
        <v>9.7902097902097904E-2</v>
      </c>
      <c r="D15" s="16">
        <v>8.1159420289855094E-2</v>
      </c>
      <c r="E15" s="16">
        <v>0.13445378151260501</v>
      </c>
      <c r="F15" s="16">
        <v>9.0909090909090898E-2</v>
      </c>
      <c r="G15" s="16">
        <v>0.14705882352941199</v>
      </c>
      <c r="H15" s="16">
        <v>0.19642857142857101</v>
      </c>
      <c r="I15" s="16">
        <v>0.10638297872340401</v>
      </c>
      <c r="J15" s="16">
        <v>5.9701492537313397E-2</v>
      </c>
      <c r="K15" s="16">
        <v>9.6774193548387094E-2</v>
      </c>
      <c r="L15" s="16">
        <v>7.8651685393258397E-2</v>
      </c>
      <c r="M15" s="16">
        <v>0.05</v>
      </c>
      <c r="N15" s="16">
        <v>5.8823529411764698E-2</v>
      </c>
      <c r="O15" s="16">
        <v>7.1428571428571397E-2</v>
      </c>
      <c r="P15" s="16"/>
      <c r="Q15" s="16">
        <v>0.126984126984127</v>
      </c>
      <c r="R15" s="16">
        <v>7.0422535211267595E-2</v>
      </c>
      <c r="S15" s="16">
        <v>0.112903225806452</v>
      </c>
      <c r="T15" s="16">
        <v>8.4507042253521097E-2</v>
      </c>
      <c r="U15" s="16">
        <v>0.12903225806451599</v>
      </c>
      <c r="V15" s="16">
        <v>0.14851485148514901</v>
      </c>
      <c r="W15" s="16">
        <v>9.6491228070175405E-2</v>
      </c>
      <c r="X15" s="16">
        <v>0.13829787234042601</v>
      </c>
      <c r="Y15" s="16">
        <v>6.9060773480663001E-2</v>
      </c>
      <c r="Z15" s="16"/>
      <c r="AA15" s="16">
        <v>0.110294117647059</v>
      </c>
      <c r="AB15" s="16">
        <v>8.3333333333333301E-2</v>
      </c>
      <c r="AC15" s="16"/>
      <c r="AD15" s="16">
        <v>0.115107913669065</v>
      </c>
      <c r="AE15" s="16">
        <v>7.69230769230769E-2</v>
      </c>
      <c r="AF15" s="16">
        <v>0.126984126984127</v>
      </c>
      <c r="AG15" s="16">
        <v>0.114583333333333</v>
      </c>
      <c r="AH15" s="16">
        <v>0.128205128205128</v>
      </c>
      <c r="AI15" s="16">
        <v>0.141304347826087</v>
      </c>
      <c r="AJ15" s="16">
        <v>0.109243697478992</v>
      </c>
      <c r="AK15" s="16">
        <v>7.8651685393258397E-2</v>
      </c>
      <c r="AL15" s="16">
        <v>8.5106382978723402E-2</v>
      </c>
      <c r="AM15" s="16">
        <v>3.2051282051282E-2</v>
      </c>
      <c r="AN15" s="16"/>
      <c r="AO15" s="16">
        <v>0.10969387755102</v>
      </c>
      <c r="AP15" s="16">
        <v>9.56175298804781E-2</v>
      </c>
      <c r="AQ15" s="16">
        <v>0.10285714285714299</v>
      </c>
      <c r="AR15" s="16">
        <v>8.2474226804123696E-2</v>
      </c>
      <c r="AS15" s="16">
        <v>3.4482758620689703E-2</v>
      </c>
      <c r="AT15" s="16">
        <v>0.1</v>
      </c>
      <c r="AU15" s="16"/>
      <c r="AV15" s="16">
        <v>6.25E-2</v>
      </c>
      <c r="AW15" s="16">
        <v>0.2</v>
      </c>
      <c r="AX15" s="16">
        <v>4.6296296296296301E-2</v>
      </c>
      <c r="AY15" s="16">
        <v>0.25</v>
      </c>
      <c r="AZ15" s="16">
        <v>0.28571428571428598</v>
      </c>
      <c r="BA15" s="16">
        <v>7.3529411764705899E-2</v>
      </c>
      <c r="BB15" s="16">
        <v>7.69230769230769E-2</v>
      </c>
      <c r="BC15" s="16">
        <v>0.16666666666666699</v>
      </c>
      <c r="BD15" s="16">
        <v>0.14285714285714299</v>
      </c>
      <c r="BE15" s="16">
        <v>7.2463768115942004E-2</v>
      </c>
      <c r="BF15" s="16">
        <v>9.0909090909090898E-2</v>
      </c>
      <c r="BG15" s="16">
        <v>5.8823529411764698E-2</v>
      </c>
      <c r="BH15" s="16">
        <v>6.6666666666666693E-2</v>
      </c>
      <c r="BI15" s="16">
        <v>0.25</v>
      </c>
      <c r="BJ15" s="16">
        <v>0.133333333333333</v>
      </c>
      <c r="BK15" s="16">
        <v>0.16666666666666699</v>
      </c>
      <c r="BL15" s="16">
        <v>0.19607843137254899</v>
      </c>
      <c r="BM15" s="16">
        <v>0.13888888888888901</v>
      </c>
      <c r="BN15" s="16">
        <v>8.3333333333333301E-2</v>
      </c>
      <c r="BO15" s="16"/>
      <c r="BP15" s="16">
        <v>8.5190039318479696E-2</v>
      </c>
      <c r="BQ15" s="16"/>
      <c r="BR15" s="16">
        <v>8.7931034482758602E-2</v>
      </c>
      <c r="BS15" s="16"/>
      <c r="BT15" s="16">
        <v>9.5571095571095596E-2</v>
      </c>
    </row>
    <row r="16" spans="2:72" ht="16" x14ac:dyDescent="0.2">
      <c r="B16" s="17" t="s">
        <v>207</v>
      </c>
      <c r="C16" s="16">
        <v>0.111888111888112</v>
      </c>
      <c r="D16" s="16">
        <v>0.121739130434783</v>
      </c>
      <c r="E16" s="16">
        <v>8.40336134453782E-2</v>
      </c>
      <c r="F16" s="16">
        <v>9.0909090909090898E-2</v>
      </c>
      <c r="G16" s="16">
        <v>0.10294117647058799</v>
      </c>
      <c r="H16" s="16">
        <v>0.107142857142857</v>
      </c>
      <c r="I16" s="16">
        <v>0.117021276595745</v>
      </c>
      <c r="J16" s="16">
        <v>0.104477611940299</v>
      </c>
      <c r="K16" s="16">
        <v>0.12903225806451599</v>
      </c>
      <c r="L16" s="16">
        <v>0.123595505617978</v>
      </c>
      <c r="M16" s="16">
        <v>0.125</v>
      </c>
      <c r="N16" s="16">
        <v>8.8235294117647106E-2</v>
      </c>
      <c r="O16" s="16">
        <v>0.14285714285714299</v>
      </c>
      <c r="P16" s="16"/>
      <c r="Q16" s="16">
        <v>3.1746031746031703E-2</v>
      </c>
      <c r="R16" s="16">
        <v>7.0422535211267595E-2</v>
      </c>
      <c r="S16" s="16">
        <v>0.112903225806452</v>
      </c>
      <c r="T16" s="16">
        <v>7.0422535211267595E-2</v>
      </c>
      <c r="U16" s="16">
        <v>0.12903225806451599</v>
      </c>
      <c r="V16" s="16">
        <v>7.9207920792079195E-2</v>
      </c>
      <c r="W16" s="16">
        <v>0.140350877192982</v>
      </c>
      <c r="X16" s="16">
        <v>0.13829787234042601</v>
      </c>
      <c r="Y16" s="16">
        <v>0.13259668508287301</v>
      </c>
      <c r="Z16" s="16"/>
      <c r="AA16" s="16">
        <v>9.375E-2</v>
      </c>
      <c r="AB16" s="16">
        <v>0.13377192982456099</v>
      </c>
      <c r="AC16" s="16"/>
      <c r="AD16" s="16">
        <v>3.5971223021582698E-2</v>
      </c>
      <c r="AE16" s="16">
        <v>9.2307692307692299E-2</v>
      </c>
      <c r="AF16" s="16">
        <v>0.11111111111111099</v>
      </c>
      <c r="AG16" s="16">
        <v>6.25E-2</v>
      </c>
      <c r="AH16" s="16">
        <v>8.9743589743589702E-2</v>
      </c>
      <c r="AI16" s="16">
        <v>0.16304347826087001</v>
      </c>
      <c r="AJ16" s="16">
        <v>0.159663865546218</v>
      </c>
      <c r="AK16" s="16">
        <v>0.123595505617978</v>
      </c>
      <c r="AL16" s="16">
        <v>0.13829787234042601</v>
      </c>
      <c r="AM16" s="16">
        <v>0.141025641025641</v>
      </c>
      <c r="AN16" s="16"/>
      <c r="AO16" s="16">
        <v>0.11734693877551</v>
      </c>
      <c r="AP16" s="16">
        <v>0.143426294820717</v>
      </c>
      <c r="AQ16" s="16">
        <v>9.1428571428571401E-2</v>
      </c>
      <c r="AR16" s="16">
        <v>8.2474226804123696E-2</v>
      </c>
      <c r="AS16" s="16">
        <v>8.6206896551724102E-2</v>
      </c>
      <c r="AT16" s="16">
        <v>0</v>
      </c>
      <c r="AU16" s="16"/>
      <c r="AV16" s="16">
        <v>0.125</v>
      </c>
      <c r="AW16" s="16">
        <v>0</v>
      </c>
      <c r="AX16" s="16">
        <v>9.2592592592592601E-2</v>
      </c>
      <c r="AY16" s="16">
        <v>0</v>
      </c>
      <c r="AZ16" s="16">
        <v>0.14285714285714299</v>
      </c>
      <c r="BA16" s="16">
        <v>8.8235294117647106E-2</v>
      </c>
      <c r="BB16" s="16">
        <v>8.6538461538461495E-2</v>
      </c>
      <c r="BC16" s="16">
        <v>0.1</v>
      </c>
      <c r="BD16" s="16">
        <v>9.5238095238095205E-2</v>
      </c>
      <c r="BE16" s="16">
        <v>0.164251207729469</v>
      </c>
      <c r="BF16" s="16">
        <v>0.145454545454545</v>
      </c>
      <c r="BG16" s="16">
        <v>0.17647058823529399</v>
      </c>
      <c r="BH16" s="16">
        <v>0.1</v>
      </c>
      <c r="BI16" s="16">
        <v>0</v>
      </c>
      <c r="BJ16" s="16">
        <v>0.133333333333333</v>
      </c>
      <c r="BK16" s="16">
        <v>0.16666666666666699</v>
      </c>
      <c r="BL16" s="16">
        <v>7.8431372549019607E-2</v>
      </c>
      <c r="BM16" s="16">
        <v>0</v>
      </c>
      <c r="BN16" s="16">
        <v>8.3333333333333301E-2</v>
      </c>
      <c r="BO16" s="16"/>
      <c r="BP16" s="16">
        <v>0.12188728702490199</v>
      </c>
      <c r="BQ16" s="16"/>
      <c r="BR16" s="16">
        <v>0.10862068965517201</v>
      </c>
      <c r="BS16" s="16"/>
      <c r="BT16" s="16">
        <v>0.10955710955711</v>
      </c>
    </row>
    <row r="17" spans="2:72" ht="16" x14ac:dyDescent="0.2">
      <c r="B17" s="17" t="s">
        <v>208</v>
      </c>
      <c r="C17" s="16">
        <v>0.144855144855145</v>
      </c>
      <c r="D17" s="16">
        <v>0.121739130434783</v>
      </c>
      <c r="E17" s="16">
        <v>0.13445378151260501</v>
      </c>
      <c r="F17" s="16">
        <v>0.25</v>
      </c>
      <c r="G17" s="16">
        <v>0.13235294117647101</v>
      </c>
      <c r="H17" s="16">
        <v>0.160714285714286</v>
      </c>
      <c r="I17" s="16">
        <v>0.159574468085106</v>
      </c>
      <c r="J17" s="16">
        <v>0.134328358208955</v>
      </c>
      <c r="K17" s="16">
        <v>0.25806451612903197</v>
      </c>
      <c r="L17" s="16">
        <v>0.112359550561798</v>
      </c>
      <c r="M17" s="16">
        <v>0.125</v>
      </c>
      <c r="N17" s="16">
        <v>0.26470588235294101</v>
      </c>
      <c r="O17" s="16">
        <v>0.14285714285714299</v>
      </c>
      <c r="P17" s="16"/>
      <c r="Q17" s="16">
        <v>0.126984126984127</v>
      </c>
      <c r="R17" s="16">
        <v>0.169014084507042</v>
      </c>
      <c r="S17" s="16">
        <v>0.14516129032258099</v>
      </c>
      <c r="T17" s="16">
        <v>0.140845070422535</v>
      </c>
      <c r="U17" s="16">
        <v>9.6774193548387094E-2</v>
      </c>
      <c r="V17" s="16">
        <v>0.14851485148514901</v>
      </c>
      <c r="W17" s="16">
        <v>0.14912280701754399</v>
      </c>
      <c r="X17" s="16">
        <v>0.159574468085106</v>
      </c>
      <c r="Y17" s="16">
        <v>0.14640883977900601</v>
      </c>
      <c r="Z17" s="16"/>
      <c r="AA17" s="16">
        <v>0.14154411764705899</v>
      </c>
      <c r="AB17" s="16">
        <v>0.14912280701754399</v>
      </c>
      <c r="AC17" s="16"/>
      <c r="AD17" s="16">
        <v>0.15827338129496399</v>
      </c>
      <c r="AE17" s="16">
        <v>0.123076923076923</v>
      </c>
      <c r="AF17" s="16">
        <v>0.11111111111111099</v>
      </c>
      <c r="AG17" s="16">
        <v>0.16666666666666699</v>
      </c>
      <c r="AH17" s="16">
        <v>0.102564102564103</v>
      </c>
      <c r="AI17" s="16">
        <v>9.7826086956521702E-2</v>
      </c>
      <c r="AJ17" s="16">
        <v>0.159663865546218</v>
      </c>
      <c r="AK17" s="16">
        <v>0.15730337078651699</v>
      </c>
      <c r="AL17" s="16">
        <v>0.24468085106383</v>
      </c>
      <c r="AM17" s="16">
        <v>0.115384615384615</v>
      </c>
      <c r="AN17" s="16"/>
      <c r="AO17" s="16">
        <v>0.155612244897959</v>
      </c>
      <c r="AP17" s="16">
        <v>0.135458167330677</v>
      </c>
      <c r="AQ17" s="16">
        <v>0.154285714285714</v>
      </c>
      <c r="AR17" s="16">
        <v>0.185567010309278</v>
      </c>
      <c r="AS17" s="16">
        <v>5.1724137931034503E-2</v>
      </c>
      <c r="AT17" s="16">
        <v>0.05</v>
      </c>
      <c r="AU17" s="16"/>
      <c r="AV17" s="16">
        <v>0.125</v>
      </c>
      <c r="AW17" s="16">
        <v>0</v>
      </c>
      <c r="AX17" s="16">
        <v>0.12037037037037</v>
      </c>
      <c r="AY17" s="16">
        <v>0.16666666666666699</v>
      </c>
      <c r="AZ17" s="16">
        <v>0</v>
      </c>
      <c r="BA17" s="16">
        <v>0.14705882352941199</v>
      </c>
      <c r="BB17" s="16">
        <v>0.16346153846153799</v>
      </c>
      <c r="BC17" s="16">
        <v>0.1</v>
      </c>
      <c r="BD17" s="16">
        <v>4.7619047619047603E-2</v>
      </c>
      <c r="BE17" s="16">
        <v>0.173913043478261</v>
      </c>
      <c r="BF17" s="16">
        <v>8.1818181818181804E-2</v>
      </c>
      <c r="BG17" s="16">
        <v>0.11764705882352899</v>
      </c>
      <c r="BH17" s="16">
        <v>0.2</v>
      </c>
      <c r="BI17" s="16">
        <v>0.15</v>
      </c>
      <c r="BJ17" s="16">
        <v>0.133333333333333</v>
      </c>
      <c r="BK17" s="16">
        <v>0.14583333333333301</v>
      </c>
      <c r="BL17" s="16">
        <v>0.11764705882352899</v>
      </c>
      <c r="BM17" s="16">
        <v>0.16666666666666699</v>
      </c>
      <c r="BN17" s="16">
        <v>0.22222222222222199</v>
      </c>
      <c r="BO17" s="16"/>
      <c r="BP17" s="16">
        <v>0.146788990825688</v>
      </c>
      <c r="BQ17" s="16"/>
      <c r="BR17" s="16">
        <v>0.13275862068965499</v>
      </c>
      <c r="BS17" s="16"/>
      <c r="BT17" s="16">
        <v>0.14219114219114201</v>
      </c>
    </row>
    <row r="18" spans="2:72" ht="16" x14ac:dyDescent="0.2">
      <c r="B18" s="17" t="s">
        <v>209</v>
      </c>
      <c r="C18" s="16">
        <v>0.133866133866134</v>
      </c>
      <c r="D18" s="16">
        <v>0.15072463768115901</v>
      </c>
      <c r="E18" s="16">
        <v>0.11764705882352899</v>
      </c>
      <c r="F18" s="16">
        <v>0.13636363636363599</v>
      </c>
      <c r="G18" s="16">
        <v>0.11764705882352899</v>
      </c>
      <c r="H18" s="16">
        <v>0.125</v>
      </c>
      <c r="I18" s="16">
        <v>0.10638297872340401</v>
      </c>
      <c r="J18" s="16">
        <v>0.14925373134328401</v>
      </c>
      <c r="K18" s="16">
        <v>0.12903225806451599</v>
      </c>
      <c r="L18" s="16">
        <v>0.123595505617978</v>
      </c>
      <c r="M18" s="16">
        <v>7.4999999999999997E-2</v>
      </c>
      <c r="N18" s="16">
        <v>0.14705882352941199</v>
      </c>
      <c r="O18" s="16">
        <v>0.28571428571428598</v>
      </c>
      <c r="P18" s="16"/>
      <c r="Q18" s="16">
        <v>0.11111111111111099</v>
      </c>
      <c r="R18" s="16">
        <v>0.140845070422535</v>
      </c>
      <c r="S18" s="16">
        <v>3.2258064516128997E-2</v>
      </c>
      <c r="T18" s="16">
        <v>0.11267605633802801</v>
      </c>
      <c r="U18" s="16">
        <v>0.209677419354839</v>
      </c>
      <c r="V18" s="16">
        <v>0.118811881188119</v>
      </c>
      <c r="W18" s="16">
        <v>0.157894736842105</v>
      </c>
      <c r="X18" s="16">
        <v>0.13829787234042601</v>
      </c>
      <c r="Y18" s="16">
        <v>0.14088397790055199</v>
      </c>
      <c r="Z18" s="16"/>
      <c r="AA18" s="16">
        <v>0.128676470588235</v>
      </c>
      <c r="AB18" s="16">
        <v>0.140350877192982</v>
      </c>
      <c r="AC18" s="16"/>
      <c r="AD18" s="16">
        <v>9.3525179856115095E-2</v>
      </c>
      <c r="AE18" s="16">
        <v>0.107692307692308</v>
      </c>
      <c r="AF18" s="16">
        <v>0.11111111111111099</v>
      </c>
      <c r="AG18" s="16">
        <v>6.25E-2</v>
      </c>
      <c r="AH18" s="16">
        <v>0.21794871794871801</v>
      </c>
      <c r="AI18" s="16">
        <v>0.119565217391304</v>
      </c>
      <c r="AJ18" s="16">
        <v>0.109243697478992</v>
      </c>
      <c r="AK18" s="16">
        <v>0.213483146067416</v>
      </c>
      <c r="AL18" s="16">
        <v>0.170212765957447</v>
      </c>
      <c r="AM18" s="16">
        <v>0.16025641025640999</v>
      </c>
      <c r="AN18" s="16"/>
      <c r="AO18" s="16">
        <v>9.6938775510204106E-2</v>
      </c>
      <c r="AP18" s="16">
        <v>0.135458167330677</v>
      </c>
      <c r="AQ18" s="16">
        <v>0.16</v>
      </c>
      <c r="AR18" s="16">
        <v>0.17525773195876301</v>
      </c>
      <c r="AS18" s="16">
        <v>0.25862068965517199</v>
      </c>
      <c r="AT18" s="16">
        <v>0.05</v>
      </c>
      <c r="AU18" s="16"/>
      <c r="AV18" s="16">
        <v>6.25E-2</v>
      </c>
      <c r="AW18" s="16">
        <v>0.4</v>
      </c>
      <c r="AX18" s="16">
        <v>0.157407407407407</v>
      </c>
      <c r="AY18" s="16">
        <v>8.3333333333333301E-2</v>
      </c>
      <c r="AZ18" s="16">
        <v>0</v>
      </c>
      <c r="BA18" s="16">
        <v>0.17647058823529399</v>
      </c>
      <c r="BB18" s="16">
        <v>0.16346153846153799</v>
      </c>
      <c r="BC18" s="16">
        <v>0.1</v>
      </c>
      <c r="BD18" s="16">
        <v>9.5238095238095205E-2</v>
      </c>
      <c r="BE18" s="16">
        <v>0.14492753623188401</v>
      </c>
      <c r="BF18" s="16">
        <v>0.190909090909091</v>
      </c>
      <c r="BG18" s="16">
        <v>0.23529411764705899</v>
      </c>
      <c r="BH18" s="16">
        <v>0.133333333333333</v>
      </c>
      <c r="BI18" s="16">
        <v>0.05</v>
      </c>
      <c r="BJ18" s="16">
        <v>0</v>
      </c>
      <c r="BK18" s="16">
        <v>0.104166666666667</v>
      </c>
      <c r="BL18" s="16">
        <v>7.8431372549019607E-2</v>
      </c>
      <c r="BM18" s="16">
        <v>5.5555555555555601E-2</v>
      </c>
      <c r="BN18" s="16">
        <v>0</v>
      </c>
      <c r="BO18" s="16"/>
      <c r="BP18" s="16">
        <v>0.144167758846658</v>
      </c>
      <c r="BQ18" s="16"/>
      <c r="BR18" s="16">
        <v>0.15689655172413799</v>
      </c>
      <c r="BS18" s="16"/>
      <c r="BT18" s="16">
        <v>0.15151515151515199</v>
      </c>
    </row>
    <row r="19" spans="2:72" ht="16" x14ac:dyDescent="0.2">
      <c r="B19" s="17" t="s">
        <v>210</v>
      </c>
      <c r="C19" s="18">
        <v>0.164835164835165</v>
      </c>
      <c r="D19" s="18">
        <v>0.18550724637681201</v>
      </c>
      <c r="E19" s="18">
        <v>0.14285714285714299</v>
      </c>
      <c r="F19" s="18">
        <v>9.0909090909090898E-2</v>
      </c>
      <c r="G19" s="18">
        <v>0.17647058823529399</v>
      </c>
      <c r="H19" s="18">
        <v>0.107142857142857</v>
      </c>
      <c r="I19" s="18">
        <v>0.159574468085106</v>
      </c>
      <c r="J19" s="18">
        <v>0.164179104477612</v>
      </c>
      <c r="K19" s="18">
        <v>0.16129032258064499</v>
      </c>
      <c r="L19" s="18">
        <v>0.16853932584269701</v>
      </c>
      <c r="M19" s="18">
        <v>0.17499999999999999</v>
      </c>
      <c r="N19" s="18">
        <v>0.23529411764705899</v>
      </c>
      <c r="O19" s="18">
        <v>7.1428571428571397E-2</v>
      </c>
      <c r="P19" s="18"/>
      <c r="Q19" s="18">
        <v>0.158730158730159</v>
      </c>
      <c r="R19" s="18">
        <v>0.21126760563380301</v>
      </c>
      <c r="S19" s="18">
        <v>0.209677419354839</v>
      </c>
      <c r="T19" s="18">
        <v>0.22535211267605601</v>
      </c>
      <c r="U19" s="18">
        <v>0.14516129032258099</v>
      </c>
      <c r="V19" s="18">
        <v>8.9108910891089105E-2</v>
      </c>
      <c r="W19" s="18">
        <v>0.13157894736842099</v>
      </c>
      <c r="X19" s="18">
        <v>0.159574468085106</v>
      </c>
      <c r="Y19" s="18">
        <v>0.174033149171271</v>
      </c>
      <c r="Z19" s="18"/>
      <c r="AA19" s="18">
        <v>0.159926470588235</v>
      </c>
      <c r="AB19" s="18">
        <v>0.17105263157894701</v>
      </c>
      <c r="AC19" s="18"/>
      <c r="AD19" s="18">
        <v>0.15107913669064699</v>
      </c>
      <c r="AE19" s="18">
        <v>0.15384615384615399</v>
      </c>
      <c r="AF19" s="18">
        <v>0.158730158730159</v>
      </c>
      <c r="AG19" s="18">
        <v>0.17708333333333301</v>
      </c>
      <c r="AH19" s="18">
        <v>0.102564102564103</v>
      </c>
      <c r="AI19" s="18">
        <v>0.173913043478261</v>
      </c>
      <c r="AJ19" s="18">
        <v>0.17647058823529399</v>
      </c>
      <c r="AK19" s="18">
        <v>0.15730337078651699</v>
      </c>
      <c r="AL19" s="18">
        <v>0.170212765957447</v>
      </c>
      <c r="AM19" s="18">
        <v>0.19871794871794901</v>
      </c>
      <c r="AN19" s="18"/>
      <c r="AO19" s="18">
        <v>0.122448979591837</v>
      </c>
      <c r="AP19" s="18">
        <v>0.163346613545817</v>
      </c>
      <c r="AQ19" s="18">
        <v>0.19428571428571401</v>
      </c>
      <c r="AR19" s="18">
        <v>0.164948453608247</v>
      </c>
      <c r="AS19" s="18">
        <v>0.32758620689655199</v>
      </c>
      <c r="AT19" s="18">
        <v>0.3</v>
      </c>
      <c r="AU19" s="18"/>
      <c r="AV19" s="18">
        <v>0.25</v>
      </c>
      <c r="AW19" s="18">
        <v>0</v>
      </c>
      <c r="AX19" s="18">
        <v>0.26851851851851899</v>
      </c>
      <c r="AY19" s="18">
        <v>8.3333333333333301E-2</v>
      </c>
      <c r="AZ19" s="18">
        <v>0.14285714285714299</v>
      </c>
      <c r="BA19" s="18">
        <v>0.23529411764705899</v>
      </c>
      <c r="BB19" s="18">
        <v>0.16346153846153799</v>
      </c>
      <c r="BC19" s="18">
        <v>0.3</v>
      </c>
      <c r="BD19" s="18">
        <v>9.5238095238095205E-2</v>
      </c>
      <c r="BE19" s="18">
        <v>0.16908212560386501</v>
      </c>
      <c r="BF19" s="18">
        <v>0.118181818181818</v>
      </c>
      <c r="BG19" s="18">
        <v>5.8823529411764698E-2</v>
      </c>
      <c r="BH19" s="18">
        <v>0.16666666666666699</v>
      </c>
      <c r="BI19" s="18">
        <v>0.1</v>
      </c>
      <c r="BJ19" s="18">
        <v>0.133333333333333</v>
      </c>
      <c r="BK19" s="18">
        <v>8.3333333333333301E-2</v>
      </c>
      <c r="BL19" s="18">
        <v>0.11764705882352899</v>
      </c>
      <c r="BM19" s="18">
        <v>0.11111111111111099</v>
      </c>
      <c r="BN19" s="18">
        <v>0.11111111111111099</v>
      </c>
      <c r="BO19" s="18"/>
      <c r="BP19" s="18">
        <v>0.17693315858453501</v>
      </c>
      <c r="BQ19" s="18"/>
      <c r="BR19" s="18">
        <v>0.16896551724137901</v>
      </c>
      <c r="BS19" s="18"/>
      <c r="BT19" s="18">
        <v>0.17948717948717899</v>
      </c>
    </row>
    <row r="20" spans="2:72" x14ac:dyDescent="0.2">
      <c r="B20" s="15"/>
    </row>
    <row r="21" spans="2:72" x14ac:dyDescent="0.2">
      <c r="B21" t="s">
        <v>93</v>
      </c>
    </row>
    <row r="22" spans="2:72" x14ac:dyDescent="0.2">
      <c r="B22" t="s">
        <v>94</v>
      </c>
    </row>
    <row r="24" spans="2:72" x14ac:dyDescent="0.2">
      <c r="B24"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BT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216</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203</v>
      </c>
      <c r="C8" s="16">
        <v>6.5934065934065894E-2</v>
      </c>
      <c r="D8" s="16">
        <v>3.7681159420289899E-2</v>
      </c>
      <c r="E8" s="16">
        <v>0.14285714285714299</v>
      </c>
      <c r="F8" s="16">
        <v>2.27272727272727E-2</v>
      </c>
      <c r="G8" s="16">
        <v>4.4117647058823498E-2</v>
      </c>
      <c r="H8" s="16">
        <v>5.3571428571428603E-2</v>
      </c>
      <c r="I8" s="16">
        <v>7.4468085106383003E-2</v>
      </c>
      <c r="J8" s="16">
        <v>0.119402985074627</v>
      </c>
      <c r="K8" s="16">
        <v>0</v>
      </c>
      <c r="L8" s="16">
        <v>4.49438202247191E-2</v>
      </c>
      <c r="M8" s="16">
        <v>2.5000000000000001E-2</v>
      </c>
      <c r="N8" s="16">
        <v>0.23529411764705899</v>
      </c>
      <c r="O8" s="16">
        <v>7.1428571428571397E-2</v>
      </c>
      <c r="P8" s="16"/>
      <c r="Q8" s="16">
        <v>0.28571428571428598</v>
      </c>
      <c r="R8" s="16">
        <v>0.169014084507042</v>
      </c>
      <c r="S8" s="16">
        <v>0.112903225806452</v>
      </c>
      <c r="T8" s="16">
        <v>0.140845070422535</v>
      </c>
      <c r="U8" s="16">
        <v>9.6774193548387094E-2</v>
      </c>
      <c r="V8" s="16">
        <v>3.9603960396039598E-2</v>
      </c>
      <c r="W8" s="16">
        <v>1.7543859649122799E-2</v>
      </c>
      <c r="X8" s="16">
        <v>3.1914893617021302E-2</v>
      </c>
      <c r="Y8" s="16">
        <v>1.1049723756906099E-2</v>
      </c>
      <c r="Z8" s="16"/>
      <c r="AA8" s="16">
        <v>0.108455882352941</v>
      </c>
      <c r="AB8" s="16">
        <v>1.53508771929825E-2</v>
      </c>
      <c r="AC8" s="16"/>
      <c r="AD8" s="16">
        <v>0.18705035971223</v>
      </c>
      <c r="AE8" s="16">
        <v>4.6153846153846198E-2</v>
      </c>
      <c r="AF8" s="16">
        <v>6.3492063492063502E-2</v>
      </c>
      <c r="AG8" s="16">
        <v>7.2916666666666699E-2</v>
      </c>
      <c r="AH8" s="16">
        <v>7.69230769230769E-2</v>
      </c>
      <c r="AI8" s="16">
        <v>0.119565217391304</v>
      </c>
      <c r="AJ8" s="16">
        <v>1.6806722689075598E-2</v>
      </c>
      <c r="AK8" s="16">
        <v>2.2471910112359501E-2</v>
      </c>
      <c r="AL8" s="16">
        <v>0</v>
      </c>
      <c r="AM8" s="16">
        <v>1.9230769230769201E-2</v>
      </c>
      <c r="AN8" s="16"/>
      <c r="AO8" s="16">
        <v>0.102040816326531</v>
      </c>
      <c r="AP8" s="16">
        <v>4.7808764940239001E-2</v>
      </c>
      <c r="AQ8" s="16">
        <v>0.04</v>
      </c>
      <c r="AR8" s="16">
        <v>2.06185567010309E-2</v>
      </c>
      <c r="AS8" s="16">
        <v>1.72413793103448E-2</v>
      </c>
      <c r="AT8" s="16">
        <v>0.15</v>
      </c>
      <c r="AU8" s="16"/>
      <c r="AV8" s="16">
        <v>0.125</v>
      </c>
      <c r="AW8" s="16">
        <v>0.2</v>
      </c>
      <c r="AX8" s="16">
        <v>2.7777777777777801E-2</v>
      </c>
      <c r="AY8" s="16">
        <v>0</v>
      </c>
      <c r="AZ8" s="16">
        <v>0</v>
      </c>
      <c r="BA8" s="16">
        <v>7.3529411764705899E-2</v>
      </c>
      <c r="BB8" s="16">
        <v>0.134615384615385</v>
      </c>
      <c r="BC8" s="16">
        <v>0.133333333333333</v>
      </c>
      <c r="BD8" s="16">
        <v>4.7619047619047603E-2</v>
      </c>
      <c r="BE8" s="16">
        <v>1.9323671497584499E-2</v>
      </c>
      <c r="BF8" s="16">
        <v>3.6363636363636397E-2</v>
      </c>
      <c r="BG8" s="16">
        <v>0</v>
      </c>
      <c r="BH8" s="16">
        <v>7.7777777777777807E-2</v>
      </c>
      <c r="BI8" s="16">
        <v>0.1</v>
      </c>
      <c r="BJ8" s="16">
        <v>6.6666666666666693E-2</v>
      </c>
      <c r="BK8" s="16">
        <v>0.104166666666667</v>
      </c>
      <c r="BL8" s="16">
        <v>0</v>
      </c>
      <c r="BM8" s="16">
        <v>0.22222222222222199</v>
      </c>
      <c r="BN8" s="16">
        <v>0.13888888888888901</v>
      </c>
      <c r="BO8" s="16"/>
      <c r="BP8" s="16">
        <v>4.9803407601572702E-2</v>
      </c>
      <c r="BQ8" s="16"/>
      <c r="BR8" s="16">
        <v>4.31034482758621E-2</v>
      </c>
      <c r="BS8" s="16"/>
      <c r="BT8" s="16">
        <v>4.6620046620046603E-2</v>
      </c>
    </row>
    <row r="9" spans="2:72" ht="16" x14ac:dyDescent="0.2">
      <c r="B9" s="17" t="s">
        <v>204</v>
      </c>
      <c r="C9" s="16">
        <v>1.4985014985015E-2</v>
      </c>
      <c r="D9" s="16">
        <v>2.3188405797101401E-2</v>
      </c>
      <c r="E9" s="16">
        <v>2.5210084033613401E-2</v>
      </c>
      <c r="F9" s="16">
        <v>0</v>
      </c>
      <c r="G9" s="16">
        <v>1.4705882352941201E-2</v>
      </c>
      <c r="H9" s="16">
        <v>0</v>
      </c>
      <c r="I9" s="16">
        <v>1.0638297872340399E-2</v>
      </c>
      <c r="J9" s="16">
        <v>1.49253731343284E-2</v>
      </c>
      <c r="K9" s="16">
        <v>0</v>
      </c>
      <c r="L9" s="16">
        <v>0</v>
      </c>
      <c r="M9" s="16">
        <v>2.5000000000000001E-2</v>
      </c>
      <c r="N9" s="16">
        <v>0</v>
      </c>
      <c r="O9" s="16">
        <v>0</v>
      </c>
      <c r="P9" s="16"/>
      <c r="Q9" s="16">
        <v>0</v>
      </c>
      <c r="R9" s="16">
        <v>0</v>
      </c>
      <c r="S9" s="16">
        <v>3.2258064516128997E-2</v>
      </c>
      <c r="T9" s="16">
        <v>0</v>
      </c>
      <c r="U9" s="16">
        <v>0</v>
      </c>
      <c r="V9" s="16">
        <v>9.9009900990098994E-3</v>
      </c>
      <c r="W9" s="16">
        <v>1.7543859649122799E-2</v>
      </c>
      <c r="X9" s="16">
        <v>0</v>
      </c>
      <c r="Y9" s="16">
        <v>2.4861878453038701E-2</v>
      </c>
      <c r="Z9" s="16"/>
      <c r="AA9" s="16">
        <v>9.1911764705882408E-3</v>
      </c>
      <c r="AB9" s="16">
        <v>1.9736842105263198E-2</v>
      </c>
      <c r="AC9" s="16"/>
      <c r="AD9" s="16">
        <v>7.1942446043165497E-3</v>
      </c>
      <c r="AE9" s="16">
        <v>0</v>
      </c>
      <c r="AF9" s="16">
        <v>1.58730158730159E-2</v>
      </c>
      <c r="AG9" s="16">
        <v>0</v>
      </c>
      <c r="AH9" s="16">
        <v>2.5641025641025599E-2</v>
      </c>
      <c r="AI9" s="16">
        <v>0</v>
      </c>
      <c r="AJ9" s="16">
        <v>8.4033613445378096E-3</v>
      </c>
      <c r="AK9" s="16">
        <v>4.49438202247191E-2</v>
      </c>
      <c r="AL9" s="16">
        <v>1.0638297872340399E-2</v>
      </c>
      <c r="AM9" s="16">
        <v>3.2051282051282E-2</v>
      </c>
      <c r="AN9" s="16"/>
      <c r="AO9" s="16">
        <v>1.02040816326531E-2</v>
      </c>
      <c r="AP9" s="16">
        <v>1.9920318725099601E-2</v>
      </c>
      <c r="AQ9" s="16">
        <v>1.7142857142857099E-2</v>
      </c>
      <c r="AR9" s="16">
        <v>1.03092783505155E-2</v>
      </c>
      <c r="AS9" s="16">
        <v>1.72413793103448E-2</v>
      </c>
      <c r="AT9" s="16">
        <v>0.05</v>
      </c>
      <c r="AU9" s="16"/>
      <c r="AV9" s="16">
        <v>0</v>
      </c>
      <c r="AW9" s="16">
        <v>0</v>
      </c>
      <c r="AX9" s="16">
        <v>9.2592592592592605E-3</v>
      </c>
      <c r="AY9" s="16">
        <v>0</v>
      </c>
      <c r="AZ9" s="16">
        <v>0</v>
      </c>
      <c r="BA9" s="16">
        <v>2.9411764705882401E-2</v>
      </c>
      <c r="BB9" s="16">
        <v>3.8461538461538498E-2</v>
      </c>
      <c r="BC9" s="16">
        <v>0</v>
      </c>
      <c r="BD9" s="16">
        <v>0</v>
      </c>
      <c r="BE9" s="16">
        <v>9.6618357487922701E-3</v>
      </c>
      <c r="BF9" s="16">
        <v>1.8181818181818198E-2</v>
      </c>
      <c r="BG9" s="16">
        <v>0</v>
      </c>
      <c r="BH9" s="16">
        <v>1.1111111111111099E-2</v>
      </c>
      <c r="BI9" s="16">
        <v>0</v>
      </c>
      <c r="BJ9" s="16">
        <v>0</v>
      </c>
      <c r="BK9" s="16">
        <v>2.0833333333333301E-2</v>
      </c>
      <c r="BL9" s="16">
        <v>3.9215686274509803E-2</v>
      </c>
      <c r="BM9" s="16">
        <v>0</v>
      </c>
      <c r="BN9" s="16">
        <v>0</v>
      </c>
      <c r="BO9" s="16"/>
      <c r="BP9" s="16">
        <v>1.5727391874180902E-2</v>
      </c>
      <c r="BQ9" s="16"/>
      <c r="BR9" s="16">
        <v>1.72413793103448E-2</v>
      </c>
      <c r="BS9" s="16"/>
      <c r="BT9" s="16">
        <v>2.3310023310023301E-2</v>
      </c>
    </row>
    <row r="10" spans="2:72" ht="16" x14ac:dyDescent="0.2">
      <c r="B10" s="17" t="s">
        <v>169</v>
      </c>
      <c r="C10" s="16">
        <v>2.3976023976024E-2</v>
      </c>
      <c r="D10" s="16">
        <v>3.4782608695652202E-2</v>
      </c>
      <c r="E10" s="16">
        <v>3.3613445378151301E-2</v>
      </c>
      <c r="F10" s="16">
        <v>0</v>
      </c>
      <c r="G10" s="16">
        <v>1.4705882352941201E-2</v>
      </c>
      <c r="H10" s="16">
        <v>0</v>
      </c>
      <c r="I10" s="16">
        <v>0</v>
      </c>
      <c r="J10" s="16">
        <v>4.47761194029851E-2</v>
      </c>
      <c r="K10" s="16">
        <v>3.2258064516128997E-2</v>
      </c>
      <c r="L10" s="16">
        <v>1.1235955056179799E-2</v>
      </c>
      <c r="M10" s="16">
        <v>0.05</v>
      </c>
      <c r="N10" s="16">
        <v>0</v>
      </c>
      <c r="O10" s="16">
        <v>0</v>
      </c>
      <c r="P10" s="16"/>
      <c r="Q10" s="16">
        <v>1.58730158730159E-2</v>
      </c>
      <c r="R10" s="16">
        <v>1.4084507042253501E-2</v>
      </c>
      <c r="S10" s="16">
        <v>4.8387096774193498E-2</v>
      </c>
      <c r="T10" s="16">
        <v>1.4084507042253501E-2</v>
      </c>
      <c r="U10" s="16">
        <v>1.6129032258064498E-2</v>
      </c>
      <c r="V10" s="16">
        <v>9.9009900990098994E-3</v>
      </c>
      <c r="W10" s="16">
        <v>8.7719298245613996E-3</v>
      </c>
      <c r="X10" s="16">
        <v>1.0638297872340399E-2</v>
      </c>
      <c r="Y10" s="16">
        <v>3.8674033149171297E-2</v>
      </c>
      <c r="Z10" s="16"/>
      <c r="AA10" s="16">
        <v>1.6544117647058799E-2</v>
      </c>
      <c r="AB10" s="16">
        <v>3.2894736842105303E-2</v>
      </c>
      <c r="AC10" s="16"/>
      <c r="AD10" s="16">
        <v>0</v>
      </c>
      <c r="AE10" s="16">
        <v>4.6153846153846198E-2</v>
      </c>
      <c r="AF10" s="16">
        <v>7.9365079365079402E-2</v>
      </c>
      <c r="AG10" s="16">
        <v>2.0833333333333301E-2</v>
      </c>
      <c r="AH10" s="16">
        <v>2.5641025641025599E-2</v>
      </c>
      <c r="AI10" s="16">
        <v>2.1739130434782601E-2</v>
      </c>
      <c r="AJ10" s="16">
        <v>8.4033613445378096E-3</v>
      </c>
      <c r="AK10" s="16">
        <v>6.7415730337078594E-2</v>
      </c>
      <c r="AL10" s="16">
        <v>1.0638297872340399E-2</v>
      </c>
      <c r="AM10" s="16">
        <v>1.2820512820512799E-2</v>
      </c>
      <c r="AN10" s="16"/>
      <c r="AO10" s="16">
        <v>2.2959183673469399E-2</v>
      </c>
      <c r="AP10" s="16">
        <v>3.9840637450199202E-2</v>
      </c>
      <c r="AQ10" s="16">
        <v>5.7142857142857099E-3</v>
      </c>
      <c r="AR10" s="16">
        <v>4.1237113402061903E-2</v>
      </c>
      <c r="AS10" s="16">
        <v>0</v>
      </c>
      <c r="AT10" s="16">
        <v>0</v>
      </c>
      <c r="AU10" s="16"/>
      <c r="AV10" s="16">
        <v>0</v>
      </c>
      <c r="AW10" s="16">
        <v>0</v>
      </c>
      <c r="AX10" s="16">
        <v>1.85185185185185E-2</v>
      </c>
      <c r="AY10" s="16">
        <v>0</v>
      </c>
      <c r="AZ10" s="16">
        <v>0</v>
      </c>
      <c r="BA10" s="16">
        <v>2.9411764705882401E-2</v>
      </c>
      <c r="BB10" s="16">
        <v>5.7692307692307702E-2</v>
      </c>
      <c r="BC10" s="16">
        <v>0</v>
      </c>
      <c r="BD10" s="16">
        <v>0</v>
      </c>
      <c r="BE10" s="16">
        <v>4.8309178743961402E-3</v>
      </c>
      <c r="BF10" s="16">
        <v>3.6363636363636397E-2</v>
      </c>
      <c r="BG10" s="16">
        <v>5.8823529411764698E-2</v>
      </c>
      <c r="BH10" s="16">
        <v>1.1111111111111099E-2</v>
      </c>
      <c r="BI10" s="16">
        <v>0.15</v>
      </c>
      <c r="BJ10" s="16">
        <v>0</v>
      </c>
      <c r="BK10" s="16">
        <v>0</v>
      </c>
      <c r="BL10" s="16">
        <v>3.9215686274509803E-2</v>
      </c>
      <c r="BM10" s="16">
        <v>2.7777777777777801E-2</v>
      </c>
      <c r="BN10" s="16">
        <v>2.7777777777777801E-2</v>
      </c>
      <c r="BO10" s="16"/>
      <c r="BP10" s="16">
        <v>1.9659239842726099E-2</v>
      </c>
      <c r="BQ10" s="16"/>
      <c r="BR10" s="16">
        <v>3.10344827586207E-2</v>
      </c>
      <c r="BS10" s="16"/>
      <c r="BT10" s="16">
        <v>2.5641025641025599E-2</v>
      </c>
    </row>
    <row r="11" spans="2:72" ht="16" x14ac:dyDescent="0.2">
      <c r="B11" s="17" t="s">
        <v>170</v>
      </c>
      <c r="C11" s="16">
        <v>3.0969030969030999E-2</v>
      </c>
      <c r="D11" s="16">
        <v>1.15942028985507E-2</v>
      </c>
      <c r="E11" s="16">
        <v>2.5210084033613401E-2</v>
      </c>
      <c r="F11" s="16">
        <v>4.5454545454545497E-2</v>
      </c>
      <c r="G11" s="16">
        <v>5.8823529411764698E-2</v>
      </c>
      <c r="H11" s="16">
        <v>7.1428571428571397E-2</v>
      </c>
      <c r="I11" s="16">
        <v>2.1276595744680899E-2</v>
      </c>
      <c r="J11" s="16">
        <v>1.49253731343284E-2</v>
      </c>
      <c r="K11" s="16">
        <v>0</v>
      </c>
      <c r="L11" s="16">
        <v>7.8651685393258397E-2</v>
      </c>
      <c r="M11" s="16">
        <v>7.4999999999999997E-2</v>
      </c>
      <c r="N11" s="16">
        <v>2.9411764705882401E-2</v>
      </c>
      <c r="O11" s="16">
        <v>0</v>
      </c>
      <c r="P11" s="16"/>
      <c r="Q11" s="16">
        <v>3.1746031746031703E-2</v>
      </c>
      <c r="R11" s="16">
        <v>1.4084507042253501E-2</v>
      </c>
      <c r="S11" s="16">
        <v>3.2258064516128997E-2</v>
      </c>
      <c r="T11" s="16">
        <v>2.8169014084507001E-2</v>
      </c>
      <c r="U11" s="16">
        <v>1.6129032258064498E-2</v>
      </c>
      <c r="V11" s="16">
        <v>5.9405940594059403E-2</v>
      </c>
      <c r="W11" s="16">
        <v>2.6315789473684199E-2</v>
      </c>
      <c r="X11" s="16">
        <v>4.2553191489361701E-2</v>
      </c>
      <c r="Y11" s="16">
        <v>2.7624309392265199E-2</v>
      </c>
      <c r="Z11" s="16"/>
      <c r="AA11" s="16">
        <v>3.125E-2</v>
      </c>
      <c r="AB11" s="16">
        <v>3.07017543859649E-2</v>
      </c>
      <c r="AC11" s="16"/>
      <c r="AD11" s="16">
        <v>2.15827338129496E-2</v>
      </c>
      <c r="AE11" s="16">
        <v>3.0769230769230799E-2</v>
      </c>
      <c r="AF11" s="16">
        <v>3.1746031746031703E-2</v>
      </c>
      <c r="AG11" s="16">
        <v>3.125E-2</v>
      </c>
      <c r="AH11" s="16">
        <v>5.1282051282051301E-2</v>
      </c>
      <c r="AI11" s="16">
        <v>2.1739130434782601E-2</v>
      </c>
      <c r="AJ11" s="16">
        <v>3.3613445378151301E-2</v>
      </c>
      <c r="AK11" s="16">
        <v>3.3707865168539297E-2</v>
      </c>
      <c r="AL11" s="16">
        <v>3.1914893617021302E-2</v>
      </c>
      <c r="AM11" s="16">
        <v>2.5641025641025599E-2</v>
      </c>
      <c r="AN11" s="16"/>
      <c r="AO11" s="16">
        <v>3.06122448979592E-2</v>
      </c>
      <c r="AP11" s="16">
        <v>4.7808764940239001E-2</v>
      </c>
      <c r="AQ11" s="16">
        <v>3.4285714285714301E-2</v>
      </c>
      <c r="AR11" s="16">
        <v>0</v>
      </c>
      <c r="AS11" s="16">
        <v>0</v>
      </c>
      <c r="AT11" s="16">
        <v>0</v>
      </c>
      <c r="AU11" s="16"/>
      <c r="AV11" s="16">
        <v>6.25E-2</v>
      </c>
      <c r="AW11" s="16">
        <v>0</v>
      </c>
      <c r="AX11" s="16">
        <v>2.7777777777777801E-2</v>
      </c>
      <c r="AY11" s="16">
        <v>0</v>
      </c>
      <c r="AZ11" s="16">
        <v>0</v>
      </c>
      <c r="BA11" s="16">
        <v>4.4117647058823498E-2</v>
      </c>
      <c r="BB11" s="16">
        <v>2.8846153846153799E-2</v>
      </c>
      <c r="BC11" s="16">
        <v>0</v>
      </c>
      <c r="BD11" s="16">
        <v>4.7619047619047603E-2</v>
      </c>
      <c r="BE11" s="16">
        <v>2.8985507246376802E-2</v>
      </c>
      <c r="BF11" s="16">
        <v>1.8181818181818198E-2</v>
      </c>
      <c r="BG11" s="16">
        <v>0</v>
      </c>
      <c r="BH11" s="16">
        <v>5.5555555555555601E-2</v>
      </c>
      <c r="BI11" s="16">
        <v>0</v>
      </c>
      <c r="BJ11" s="16">
        <v>0</v>
      </c>
      <c r="BK11" s="16">
        <v>4.1666666666666699E-2</v>
      </c>
      <c r="BL11" s="16">
        <v>5.8823529411764698E-2</v>
      </c>
      <c r="BM11" s="16">
        <v>0</v>
      </c>
      <c r="BN11" s="16">
        <v>5.5555555555555601E-2</v>
      </c>
      <c r="BO11" s="16"/>
      <c r="BP11" s="16">
        <v>2.7522935779816501E-2</v>
      </c>
      <c r="BQ11" s="16"/>
      <c r="BR11" s="16">
        <v>3.7931034482758599E-2</v>
      </c>
      <c r="BS11" s="16"/>
      <c r="BT11" s="16">
        <v>2.3310023310023301E-2</v>
      </c>
    </row>
    <row r="12" spans="2:72" ht="16" x14ac:dyDescent="0.2">
      <c r="B12" s="17" t="s">
        <v>171</v>
      </c>
      <c r="C12" s="16">
        <v>5.1948051948052E-2</v>
      </c>
      <c r="D12" s="16">
        <v>5.21739130434783E-2</v>
      </c>
      <c r="E12" s="16">
        <v>5.0420168067226899E-2</v>
      </c>
      <c r="F12" s="16">
        <v>6.8181818181818205E-2</v>
      </c>
      <c r="G12" s="16">
        <v>0</v>
      </c>
      <c r="H12" s="16">
        <v>5.3571428571428603E-2</v>
      </c>
      <c r="I12" s="16">
        <v>4.2553191489361701E-2</v>
      </c>
      <c r="J12" s="16">
        <v>2.9850746268656699E-2</v>
      </c>
      <c r="K12" s="16">
        <v>6.4516129032258104E-2</v>
      </c>
      <c r="L12" s="16">
        <v>0.112359550561798</v>
      </c>
      <c r="M12" s="16">
        <v>7.4999999999999997E-2</v>
      </c>
      <c r="N12" s="16">
        <v>2.9411764705882401E-2</v>
      </c>
      <c r="O12" s="16">
        <v>0</v>
      </c>
      <c r="P12" s="16"/>
      <c r="Q12" s="16">
        <v>1.58730158730159E-2</v>
      </c>
      <c r="R12" s="16">
        <v>2.8169014084507001E-2</v>
      </c>
      <c r="S12" s="16">
        <v>4.8387096774193498E-2</v>
      </c>
      <c r="T12" s="16">
        <v>5.63380281690141E-2</v>
      </c>
      <c r="U12" s="16">
        <v>6.4516129032258104E-2</v>
      </c>
      <c r="V12" s="16">
        <v>4.95049504950495E-2</v>
      </c>
      <c r="W12" s="16">
        <v>6.14035087719298E-2</v>
      </c>
      <c r="X12" s="16">
        <v>8.5106382978723402E-2</v>
      </c>
      <c r="Y12" s="16">
        <v>4.9723756906077297E-2</v>
      </c>
      <c r="Z12" s="16"/>
      <c r="AA12" s="16">
        <v>4.7794117647058799E-2</v>
      </c>
      <c r="AB12" s="16">
        <v>5.7017543859649099E-2</v>
      </c>
      <c r="AC12" s="16"/>
      <c r="AD12" s="16">
        <v>1.4388489208633099E-2</v>
      </c>
      <c r="AE12" s="16">
        <v>0.123076923076923</v>
      </c>
      <c r="AF12" s="16">
        <v>4.7619047619047603E-2</v>
      </c>
      <c r="AG12" s="16">
        <v>6.25E-2</v>
      </c>
      <c r="AH12" s="16">
        <v>0.115384615384615</v>
      </c>
      <c r="AI12" s="16">
        <v>4.3478260869565202E-2</v>
      </c>
      <c r="AJ12" s="16">
        <v>6.7226890756302504E-2</v>
      </c>
      <c r="AK12" s="16">
        <v>2.2471910112359501E-2</v>
      </c>
      <c r="AL12" s="16">
        <v>4.2553191489361701E-2</v>
      </c>
      <c r="AM12" s="16">
        <v>3.2051282051282E-2</v>
      </c>
      <c r="AN12" s="16"/>
      <c r="AO12" s="16">
        <v>6.6326530612244902E-2</v>
      </c>
      <c r="AP12" s="16">
        <v>5.5776892430278897E-2</v>
      </c>
      <c r="AQ12" s="16">
        <v>2.8571428571428598E-2</v>
      </c>
      <c r="AR12" s="16">
        <v>5.1546391752577303E-2</v>
      </c>
      <c r="AS12" s="16">
        <v>1.72413793103448E-2</v>
      </c>
      <c r="AT12" s="16">
        <v>0.05</v>
      </c>
      <c r="AU12" s="16"/>
      <c r="AV12" s="16">
        <v>6.25E-2</v>
      </c>
      <c r="AW12" s="16">
        <v>0</v>
      </c>
      <c r="AX12" s="16">
        <v>5.5555555555555601E-2</v>
      </c>
      <c r="AY12" s="16">
        <v>0</v>
      </c>
      <c r="AZ12" s="16">
        <v>0.28571428571428598</v>
      </c>
      <c r="BA12" s="16">
        <v>7.3529411764705899E-2</v>
      </c>
      <c r="BB12" s="16">
        <v>1.9230769230769201E-2</v>
      </c>
      <c r="BC12" s="16">
        <v>6.6666666666666693E-2</v>
      </c>
      <c r="BD12" s="16">
        <v>4.7619047619047603E-2</v>
      </c>
      <c r="BE12" s="16">
        <v>3.8647342995169101E-2</v>
      </c>
      <c r="BF12" s="16">
        <v>6.3636363636363602E-2</v>
      </c>
      <c r="BG12" s="16">
        <v>0.11764705882352899</v>
      </c>
      <c r="BH12" s="16">
        <v>2.2222222222222199E-2</v>
      </c>
      <c r="BI12" s="16">
        <v>0.15</v>
      </c>
      <c r="BJ12" s="16">
        <v>6.6666666666666693E-2</v>
      </c>
      <c r="BK12" s="16">
        <v>0.104166666666667</v>
      </c>
      <c r="BL12" s="16">
        <v>7.8431372549019607E-2</v>
      </c>
      <c r="BM12" s="16">
        <v>0</v>
      </c>
      <c r="BN12" s="16">
        <v>2.7777777777777801E-2</v>
      </c>
      <c r="BO12" s="16"/>
      <c r="BP12" s="16">
        <v>4.7182175622542601E-2</v>
      </c>
      <c r="BQ12" s="16"/>
      <c r="BR12" s="16">
        <v>5.6896551724137899E-2</v>
      </c>
      <c r="BS12" s="16"/>
      <c r="BT12" s="16">
        <v>3.9627039627039597E-2</v>
      </c>
    </row>
    <row r="13" spans="2:72" ht="16" x14ac:dyDescent="0.2">
      <c r="B13" s="17" t="s">
        <v>172</v>
      </c>
      <c r="C13" s="16">
        <v>6.3936063936063894E-2</v>
      </c>
      <c r="D13" s="16">
        <v>6.3768115942028997E-2</v>
      </c>
      <c r="E13" s="16">
        <v>5.8823529411764698E-2</v>
      </c>
      <c r="F13" s="16">
        <v>6.8181818181818205E-2</v>
      </c>
      <c r="G13" s="16">
        <v>8.8235294117647106E-2</v>
      </c>
      <c r="H13" s="16">
        <v>8.9285714285714302E-2</v>
      </c>
      <c r="I13" s="16">
        <v>9.5744680851063801E-2</v>
      </c>
      <c r="J13" s="16">
        <v>7.4626865671641798E-2</v>
      </c>
      <c r="K13" s="16">
        <v>3.2258064516128997E-2</v>
      </c>
      <c r="L13" s="16">
        <v>2.2471910112359501E-2</v>
      </c>
      <c r="M13" s="16">
        <v>0.05</v>
      </c>
      <c r="N13" s="16">
        <v>2.9411764705882401E-2</v>
      </c>
      <c r="O13" s="16">
        <v>7.1428571428571397E-2</v>
      </c>
      <c r="P13" s="16"/>
      <c r="Q13" s="16">
        <v>4.7619047619047603E-2</v>
      </c>
      <c r="R13" s="16">
        <v>2.8169014084507001E-2</v>
      </c>
      <c r="S13" s="16">
        <v>8.0645161290322606E-2</v>
      </c>
      <c r="T13" s="16">
        <v>4.2253521126760597E-2</v>
      </c>
      <c r="U13" s="16">
        <v>3.2258064516128997E-2</v>
      </c>
      <c r="V13" s="16">
        <v>0.118811881188119</v>
      </c>
      <c r="W13" s="16">
        <v>9.6491228070175405E-2</v>
      </c>
      <c r="X13" s="16">
        <v>4.2553191489361701E-2</v>
      </c>
      <c r="Y13" s="16">
        <v>6.0773480662983402E-2</v>
      </c>
      <c r="Z13" s="16"/>
      <c r="AA13" s="16">
        <v>6.9852941176470604E-2</v>
      </c>
      <c r="AB13" s="16">
        <v>5.7017543859649099E-2</v>
      </c>
      <c r="AC13" s="16"/>
      <c r="AD13" s="16">
        <v>7.1942446043165506E-2</v>
      </c>
      <c r="AE13" s="16">
        <v>6.15384615384615E-2</v>
      </c>
      <c r="AF13" s="16">
        <v>0.126984126984127</v>
      </c>
      <c r="AG13" s="16">
        <v>0.114583333333333</v>
      </c>
      <c r="AH13" s="16">
        <v>2.5641025641025599E-2</v>
      </c>
      <c r="AI13" s="16">
        <v>4.3478260869565202E-2</v>
      </c>
      <c r="AJ13" s="16">
        <v>9.2436974789915999E-2</v>
      </c>
      <c r="AK13" s="16">
        <v>4.49438202247191E-2</v>
      </c>
      <c r="AL13" s="16">
        <v>3.1914893617021302E-2</v>
      </c>
      <c r="AM13" s="16">
        <v>4.48717948717949E-2</v>
      </c>
      <c r="AN13" s="16"/>
      <c r="AO13" s="16">
        <v>7.9081632653061201E-2</v>
      </c>
      <c r="AP13" s="16">
        <v>5.97609561752988E-2</v>
      </c>
      <c r="AQ13" s="16">
        <v>5.7142857142857099E-2</v>
      </c>
      <c r="AR13" s="16">
        <v>6.18556701030928E-2</v>
      </c>
      <c r="AS13" s="16">
        <v>3.4482758620689703E-2</v>
      </c>
      <c r="AT13" s="16">
        <v>0</v>
      </c>
      <c r="AU13" s="16"/>
      <c r="AV13" s="16">
        <v>0</v>
      </c>
      <c r="AW13" s="16">
        <v>0</v>
      </c>
      <c r="AX13" s="16">
        <v>2.7777777777777801E-2</v>
      </c>
      <c r="AY13" s="16">
        <v>0.16666666666666699</v>
      </c>
      <c r="AZ13" s="16">
        <v>0.14285714285714299</v>
      </c>
      <c r="BA13" s="16">
        <v>2.9411764705882401E-2</v>
      </c>
      <c r="BB13" s="16">
        <v>0</v>
      </c>
      <c r="BC13" s="16">
        <v>0.1</v>
      </c>
      <c r="BD13" s="16">
        <v>4.7619047619047603E-2</v>
      </c>
      <c r="BE13" s="16">
        <v>7.7294685990338202E-2</v>
      </c>
      <c r="BF13" s="16">
        <v>0.1</v>
      </c>
      <c r="BG13" s="16">
        <v>5.8823529411764698E-2</v>
      </c>
      <c r="BH13" s="16">
        <v>5.5555555555555601E-2</v>
      </c>
      <c r="BI13" s="16">
        <v>0.15</v>
      </c>
      <c r="BJ13" s="16">
        <v>6.6666666666666693E-2</v>
      </c>
      <c r="BK13" s="16">
        <v>6.25E-2</v>
      </c>
      <c r="BL13" s="16">
        <v>7.8431372549019607E-2</v>
      </c>
      <c r="BM13" s="16">
        <v>5.5555555555555601E-2</v>
      </c>
      <c r="BN13" s="16">
        <v>0.16666666666666699</v>
      </c>
      <c r="BO13" s="16"/>
      <c r="BP13" s="16">
        <v>5.6356487549148099E-2</v>
      </c>
      <c r="BQ13" s="16"/>
      <c r="BR13" s="16">
        <v>6.2068965517241399E-2</v>
      </c>
      <c r="BS13" s="16"/>
      <c r="BT13" s="16">
        <v>5.82750582750583E-2</v>
      </c>
    </row>
    <row r="14" spans="2:72" ht="16" x14ac:dyDescent="0.2">
      <c r="B14" s="17" t="s">
        <v>205</v>
      </c>
      <c r="C14" s="16">
        <v>0.16283716283716301</v>
      </c>
      <c r="D14" s="16">
        <v>0.121739130434783</v>
      </c>
      <c r="E14" s="16">
        <v>0.159663865546218</v>
      </c>
      <c r="F14" s="16">
        <v>0.25</v>
      </c>
      <c r="G14" s="16">
        <v>0.17647058823529399</v>
      </c>
      <c r="H14" s="16">
        <v>0.14285714285714299</v>
      </c>
      <c r="I14" s="16">
        <v>0.23404255319148901</v>
      </c>
      <c r="J14" s="16">
        <v>0.238805970149254</v>
      </c>
      <c r="K14" s="16">
        <v>0.19354838709677399</v>
      </c>
      <c r="L14" s="16">
        <v>0.15730337078651699</v>
      </c>
      <c r="M14" s="16">
        <v>0.15</v>
      </c>
      <c r="N14" s="16">
        <v>8.8235294117647106E-2</v>
      </c>
      <c r="O14" s="16">
        <v>0.28571428571428598</v>
      </c>
      <c r="P14" s="16"/>
      <c r="Q14" s="16">
        <v>0.26984126984126999</v>
      </c>
      <c r="R14" s="16">
        <v>0.26760563380281699</v>
      </c>
      <c r="S14" s="16">
        <v>0.14516129032258099</v>
      </c>
      <c r="T14" s="16">
        <v>0.28169014084506999</v>
      </c>
      <c r="U14" s="16">
        <v>0.12903225806451599</v>
      </c>
      <c r="V14" s="16">
        <v>0.12871287128712899</v>
      </c>
      <c r="W14" s="16">
        <v>0.16666666666666699</v>
      </c>
      <c r="X14" s="16">
        <v>0.117021276595745</v>
      </c>
      <c r="Y14" s="16">
        <v>0.12983425414364599</v>
      </c>
      <c r="Z14" s="16"/>
      <c r="AA14" s="16">
        <v>0.193014705882353</v>
      </c>
      <c r="AB14" s="16">
        <v>0.12719298245614</v>
      </c>
      <c r="AC14" s="16"/>
      <c r="AD14" s="16">
        <v>0.26618705035971202</v>
      </c>
      <c r="AE14" s="16">
        <v>0.16923076923076899</v>
      </c>
      <c r="AF14" s="16">
        <v>0.19047619047618999</v>
      </c>
      <c r="AG14" s="16">
        <v>0.20833333333333301</v>
      </c>
      <c r="AH14" s="16">
        <v>0.115384615384615</v>
      </c>
      <c r="AI14" s="16">
        <v>0.16304347826087001</v>
      </c>
      <c r="AJ14" s="16">
        <v>0.10084033613445401</v>
      </c>
      <c r="AK14" s="16">
        <v>8.98876404494382E-2</v>
      </c>
      <c r="AL14" s="16">
        <v>0.12765957446808501</v>
      </c>
      <c r="AM14" s="16">
        <v>0.17307692307692299</v>
      </c>
      <c r="AN14" s="16"/>
      <c r="AO14" s="16">
        <v>0.20918367346938799</v>
      </c>
      <c r="AP14" s="16">
        <v>0.17928286852589601</v>
      </c>
      <c r="AQ14" s="16">
        <v>0.14285714285714299</v>
      </c>
      <c r="AR14" s="16">
        <v>6.18556701030928E-2</v>
      </c>
      <c r="AS14" s="16">
        <v>6.8965517241379296E-2</v>
      </c>
      <c r="AT14" s="16">
        <v>0.05</v>
      </c>
      <c r="AU14" s="16"/>
      <c r="AV14" s="16">
        <v>6.25E-2</v>
      </c>
      <c r="AW14" s="16">
        <v>0.6</v>
      </c>
      <c r="AX14" s="16">
        <v>0.18518518518518501</v>
      </c>
      <c r="AY14" s="16">
        <v>0.25</v>
      </c>
      <c r="AZ14" s="16">
        <v>0.42857142857142899</v>
      </c>
      <c r="BA14" s="16">
        <v>0.191176470588235</v>
      </c>
      <c r="BB14" s="16">
        <v>0.19230769230769201</v>
      </c>
      <c r="BC14" s="16">
        <v>0.2</v>
      </c>
      <c r="BD14" s="16">
        <v>0.28571428571428598</v>
      </c>
      <c r="BE14" s="16">
        <v>9.1787439613526603E-2</v>
      </c>
      <c r="BF14" s="16">
        <v>0.12727272727272701</v>
      </c>
      <c r="BG14" s="16">
        <v>0.23529411764705899</v>
      </c>
      <c r="BH14" s="16">
        <v>0.22222222222222199</v>
      </c>
      <c r="BI14" s="16">
        <v>0.1</v>
      </c>
      <c r="BJ14" s="16">
        <v>0.133333333333333</v>
      </c>
      <c r="BK14" s="16">
        <v>8.3333333333333301E-2</v>
      </c>
      <c r="BL14" s="16">
        <v>0.21568627450980399</v>
      </c>
      <c r="BM14" s="16">
        <v>0.16666666666666699</v>
      </c>
      <c r="BN14" s="16">
        <v>0.16666666666666699</v>
      </c>
      <c r="BO14" s="16"/>
      <c r="BP14" s="16">
        <v>0.149410222804718</v>
      </c>
      <c r="BQ14" s="16"/>
      <c r="BR14" s="16">
        <v>0.14482758620689701</v>
      </c>
      <c r="BS14" s="16"/>
      <c r="BT14" s="16">
        <v>0.13752913752913801</v>
      </c>
    </row>
    <row r="15" spans="2:72" ht="16" x14ac:dyDescent="0.2">
      <c r="B15" s="17" t="s">
        <v>206</v>
      </c>
      <c r="C15" s="16">
        <v>0.103896103896104</v>
      </c>
      <c r="D15" s="16">
        <v>0.101449275362319</v>
      </c>
      <c r="E15" s="16">
        <v>0.126050420168067</v>
      </c>
      <c r="F15" s="16">
        <v>9.0909090909090898E-2</v>
      </c>
      <c r="G15" s="16">
        <v>8.8235294117647106E-2</v>
      </c>
      <c r="H15" s="16">
        <v>0.125</v>
      </c>
      <c r="I15" s="16">
        <v>0.117021276595745</v>
      </c>
      <c r="J15" s="16">
        <v>4.47761194029851E-2</v>
      </c>
      <c r="K15" s="16">
        <v>9.6774193548387094E-2</v>
      </c>
      <c r="L15" s="16">
        <v>6.7415730337078594E-2</v>
      </c>
      <c r="M15" s="16">
        <v>0.2</v>
      </c>
      <c r="N15" s="16">
        <v>8.8235294117647106E-2</v>
      </c>
      <c r="O15" s="16">
        <v>0.214285714285714</v>
      </c>
      <c r="P15" s="16"/>
      <c r="Q15" s="16">
        <v>3.1746031746031703E-2</v>
      </c>
      <c r="R15" s="16">
        <v>8.4507042253521097E-2</v>
      </c>
      <c r="S15" s="16">
        <v>6.4516129032258104E-2</v>
      </c>
      <c r="T15" s="16">
        <v>1.4084507042253501E-2</v>
      </c>
      <c r="U15" s="16">
        <v>0.14516129032258099</v>
      </c>
      <c r="V15" s="16">
        <v>0.118811881188119</v>
      </c>
      <c r="W15" s="16">
        <v>0.19298245614035101</v>
      </c>
      <c r="X15" s="16">
        <v>9.5744680851063801E-2</v>
      </c>
      <c r="Y15" s="16">
        <v>0.10773480662983401</v>
      </c>
      <c r="Z15" s="16"/>
      <c r="AA15" s="16">
        <v>0.10294117647058799</v>
      </c>
      <c r="AB15" s="16">
        <v>0.105263157894737</v>
      </c>
      <c r="AC15" s="16"/>
      <c r="AD15" s="16">
        <v>6.4748201438848907E-2</v>
      </c>
      <c r="AE15" s="16">
        <v>4.6153846153846198E-2</v>
      </c>
      <c r="AF15" s="16">
        <v>6.3492063492063502E-2</v>
      </c>
      <c r="AG15" s="16">
        <v>8.3333333333333301E-2</v>
      </c>
      <c r="AH15" s="16">
        <v>0.15384615384615399</v>
      </c>
      <c r="AI15" s="16">
        <v>9.7826086956521702E-2</v>
      </c>
      <c r="AJ15" s="16">
        <v>0.13445378151260501</v>
      </c>
      <c r="AK15" s="16">
        <v>0.101123595505618</v>
      </c>
      <c r="AL15" s="16">
        <v>9.5744680851063801E-2</v>
      </c>
      <c r="AM15" s="16">
        <v>0.141025641025641</v>
      </c>
      <c r="AN15" s="16"/>
      <c r="AO15" s="16">
        <v>0.11224489795918401</v>
      </c>
      <c r="AP15" s="16">
        <v>9.9601593625498003E-2</v>
      </c>
      <c r="AQ15" s="16">
        <v>7.4285714285714302E-2</v>
      </c>
      <c r="AR15" s="16">
        <v>0.123711340206186</v>
      </c>
      <c r="AS15" s="16">
        <v>8.6206896551724102E-2</v>
      </c>
      <c r="AT15" s="16">
        <v>0.1</v>
      </c>
      <c r="AU15" s="16"/>
      <c r="AV15" s="16">
        <v>0.1875</v>
      </c>
      <c r="AW15" s="16">
        <v>0</v>
      </c>
      <c r="AX15" s="16">
        <v>9.2592592592592601E-2</v>
      </c>
      <c r="AY15" s="16">
        <v>0.25</v>
      </c>
      <c r="AZ15" s="16">
        <v>0.14285714285714299</v>
      </c>
      <c r="BA15" s="16">
        <v>5.8823529411764698E-2</v>
      </c>
      <c r="BB15" s="16">
        <v>6.7307692307692304E-2</v>
      </c>
      <c r="BC15" s="16">
        <v>0.2</v>
      </c>
      <c r="BD15" s="16">
        <v>9.5238095238095205E-2</v>
      </c>
      <c r="BE15" s="16">
        <v>0.115942028985507</v>
      </c>
      <c r="BF15" s="16">
        <v>6.3636363636363602E-2</v>
      </c>
      <c r="BG15" s="16">
        <v>0.11764705882352899</v>
      </c>
      <c r="BH15" s="16">
        <v>0.122222222222222</v>
      </c>
      <c r="BI15" s="16">
        <v>0.05</v>
      </c>
      <c r="BJ15" s="16">
        <v>6.6666666666666693E-2</v>
      </c>
      <c r="BK15" s="16">
        <v>0.1875</v>
      </c>
      <c r="BL15" s="16">
        <v>9.8039215686274495E-2</v>
      </c>
      <c r="BM15" s="16">
        <v>0.11111111111111099</v>
      </c>
      <c r="BN15" s="16">
        <v>0.11111111111111099</v>
      </c>
      <c r="BO15" s="16"/>
      <c r="BP15" s="16">
        <v>0.115334207077326</v>
      </c>
      <c r="BQ15" s="16"/>
      <c r="BR15" s="16">
        <v>0.10344827586206901</v>
      </c>
      <c r="BS15" s="16"/>
      <c r="BT15" s="16">
        <v>0.107226107226107</v>
      </c>
    </row>
    <row r="16" spans="2:72" ht="16" x14ac:dyDescent="0.2">
      <c r="B16" s="17" t="s">
        <v>207</v>
      </c>
      <c r="C16" s="16">
        <v>0.11688311688311701</v>
      </c>
      <c r="D16" s="16">
        <v>0.11304347826087</v>
      </c>
      <c r="E16" s="16">
        <v>9.2436974789915999E-2</v>
      </c>
      <c r="F16" s="16">
        <v>9.0909090909090898E-2</v>
      </c>
      <c r="G16" s="16">
        <v>0.11764705882352899</v>
      </c>
      <c r="H16" s="16">
        <v>0.107142857142857</v>
      </c>
      <c r="I16" s="16">
        <v>0.12765957446808501</v>
      </c>
      <c r="J16" s="16">
        <v>0.119402985074627</v>
      </c>
      <c r="K16" s="16">
        <v>0.12903225806451599</v>
      </c>
      <c r="L16" s="16">
        <v>0.19101123595505601</v>
      </c>
      <c r="M16" s="16">
        <v>7.4999999999999997E-2</v>
      </c>
      <c r="N16" s="16">
        <v>8.8235294117647106E-2</v>
      </c>
      <c r="O16" s="16">
        <v>0.14285714285714299</v>
      </c>
      <c r="P16" s="16"/>
      <c r="Q16" s="16">
        <v>1.58730158730159E-2</v>
      </c>
      <c r="R16" s="16">
        <v>0.154929577464789</v>
      </c>
      <c r="S16" s="16">
        <v>0.14516129032258099</v>
      </c>
      <c r="T16" s="16">
        <v>0.11267605633802801</v>
      </c>
      <c r="U16" s="16">
        <v>0.19354838709677399</v>
      </c>
      <c r="V16" s="16">
        <v>0.13861386138613899</v>
      </c>
      <c r="W16" s="16">
        <v>9.6491228070175405E-2</v>
      </c>
      <c r="X16" s="16">
        <v>0.10638297872340401</v>
      </c>
      <c r="Y16" s="16">
        <v>0.113259668508287</v>
      </c>
      <c r="Z16" s="16"/>
      <c r="AA16" s="16">
        <v>0.121323529411765</v>
      </c>
      <c r="AB16" s="16">
        <v>0.11184210526315801</v>
      </c>
      <c r="AC16" s="16"/>
      <c r="AD16" s="16">
        <v>0.12230215827338101</v>
      </c>
      <c r="AE16" s="16">
        <v>0.15384615384615399</v>
      </c>
      <c r="AF16" s="16">
        <v>0.158730158730159</v>
      </c>
      <c r="AG16" s="16">
        <v>6.25E-2</v>
      </c>
      <c r="AH16" s="16">
        <v>0.115384615384615</v>
      </c>
      <c r="AI16" s="16">
        <v>0.108695652173913</v>
      </c>
      <c r="AJ16" s="16">
        <v>0.10084033613445401</v>
      </c>
      <c r="AK16" s="16">
        <v>0.14606741573033699</v>
      </c>
      <c r="AL16" s="16">
        <v>0.14893617021276601</v>
      </c>
      <c r="AM16" s="16">
        <v>0.102564102564103</v>
      </c>
      <c r="AN16" s="16"/>
      <c r="AO16" s="16">
        <v>0.11734693877551</v>
      </c>
      <c r="AP16" s="16">
        <v>0.119521912350598</v>
      </c>
      <c r="AQ16" s="16">
        <v>0.125714285714286</v>
      </c>
      <c r="AR16" s="16">
        <v>8.2474226804123696E-2</v>
      </c>
      <c r="AS16" s="16">
        <v>0.13793103448275901</v>
      </c>
      <c r="AT16" s="16">
        <v>0.15</v>
      </c>
      <c r="AU16" s="16"/>
      <c r="AV16" s="16">
        <v>0.1875</v>
      </c>
      <c r="AW16" s="16">
        <v>0</v>
      </c>
      <c r="AX16" s="16">
        <v>9.2592592592592601E-2</v>
      </c>
      <c r="AY16" s="16">
        <v>0.16666666666666699</v>
      </c>
      <c r="AZ16" s="16">
        <v>0</v>
      </c>
      <c r="BA16" s="16">
        <v>0.10294117647058799</v>
      </c>
      <c r="BB16" s="16">
        <v>0.115384615384615</v>
      </c>
      <c r="BC16" s="16">
        <v>6.6666666666666693E-2</v>
      </c>
      <c r="BD16" s="16">
        <v>0.238095238095238</v>
      </c>
      <c r="BE16" s="16">
        <v>0.106280193236715</v>
      </c>
      <c r="BF16" s="16">
        <v>0.145454545454545</v>
      </c>
      <c r="BG16" s="16">
        <v>5.8823529411764698E-2</v>
      </c>
      <c r="BH16" s="16">
        <v>0.122222222222222</v>
      </c>
      <c r="BI16" s="16">
        <v>0.1</v>
      </c>
      <c r="BJ16" s="16">
        <v>0.2</v>
      </c>
      <c r="BK16" s="16">
        <v>6.25E-2</v>
      </c>
      <c r="BL16" s="16">
        <v>0.15686274509803899</v>
      </c>
      <c r="BM16" s="16">
        <v>0.194444444444444</v>
      </c>
      <c r="BN16" s="16">
        <v>8.3333333333333301E-2</v>
      </c>
      <c r="BO16" s="16"/>
      <c r="BP16" s="16">
        <v>0.116644823066841</v>
      </c>
      <c r="BQ16" s="16"/>
      <c r="BR16" s="16">
        <v>0.10862068965517201</v>
      </c>
      <c r="BS16" s="16"/>
      <c r="BT16" s="16">
        <v>0.107226107226107</v>
      </c>
    </row>
    <row r="17" spans="2:72" ht="16" x14ac:dyDescent="0.2">
      <c r="B17" s="17" t="s">
        <v>208</v>
      </c>
      <c r="C17" s="16">
        <v>0.12987012987013</v>
      </c>
      <c r="D17" s="16">
        <v>0.15942028985507201</v>
      </c>
      <c r="E17" s="16">
        <v>0.10084033613445401</v>
      </c>
      <c r="F17" s="16">
        <v>0.18181818181818199</v>
      </c>
      <c r="G17" s="16">
        <v>8.8235294117647106E-2</v>
      </c>
      <c r="H17" s="16">
        <v>0.14285714285714299</v>
      </c>
      <c r="I17" s="16">
        <v>9.5744680851063801E-2</v>
      </c>
      <c r="J17" s="16">
        <v>0.104477611940299</v>
      </c>
      <c r="K17" s="16">
        <v>0.25806451612903197</v>
      </c>
      <c r="L17" s="16">
        <v>0.101123595505618</v>
      </c>
      <c r="M17" s="16">
        <v>0.1</v>
      </c>
      <c r="N17" s="16">
        <v>8.8235294117647106E-2</v>
      </c>
      <c r="O17" s="16">
        <v>7.1428571428571397E-2</v>
      </c>
      <c r="P17" s="16"/>
      <c r="Q17" s="16">
        <v>9.5238095238095205E-2</v>
      </c>
      <c r="R17" s="16">
        <v>8.4507042253521097E-2</v>
      </c>
      <c r="S17" s="16">
        <v>0.14516129032258099</v>
      </c>
      <c r="T17" s="16">
        <v>0.12676056338028199</v>
      </c>
      <c r="U17" s="16">
        <v>9.6774193548387094E-2</v>
      </c>
      <c r="V17" s="16">
        <v>0.14851485148514901</v>
      </c>
      <c r="W17" s="16">
        <v>0.13157894736842099</v>
      </c>
      <c r="X17" s="16">
        <v>0.20212765957446799</v>
      </c>
      <c r="Y17" s="16">
        <v>0.124309392265193</v>
      </c>
      <c r="Z17" s="16"/>
      <c r="AA17" s="16">
        <v>0.121323529411765</v>
      </c>
      <c r="AB17" s="16">
        <v>0.140350877192982</v>
      </c>
      <c r="AC17" s="16"/>
      <c r="AD17" s="16">
        <v>7.9136690647481994E-2</v>
      </c>
      <c r="AE17" s="16">
        <v>0.15384615384615399</v>
      </c>
      <c r="AF17" s="16">
        <v>9.5238095238095205E-2</v>
      </c>
      <c r="AG17" s="16">
        <v>9.375E-2</v>
      </c>
      <c r="AH17" s="16">
        <v>0.115384615384615</v>
      </c>
      <c r="AI17" s="16">
        <v>0.141304347826087</v>
      </c>
      <c r="AJ17" s="16">
        <v>0.218487394957983</v>
      </c>
      <c r="AK17" s="16">
        <v>0.14606741573033699</v>
      </c>
      <c r="AL17" s="16">
        <v>6.3829787234042507E-2</v>
      </c>
      <c r="AM17" s="16">
        <v>0.16666666666666699</v>
      </c>
      <c r="AN17" s="16"/>
      <c r="AO17" s="16">
        <v>0.11224489795918401</v>
      </c>
      <c r="AP17" s="16">
        <v>0.107569721115538</v>
      </c>
      <c r="AQ17" s="16">
        <v>0.16571428571428601</v>
      </c>
      <c r="AR17" s="16">
        <v>0.20618556701030899</v>
      </c>
      <c r="AS17" s="16">
        <v>0.13793103448275901</v>
      </c>
      <c r="AT17" s="16">
        <v>0.1</v>
      </c>
      <c r="AU17" s="16"/>
      <c r="AV17" s="16">
        <v>6.25E-2</v>
      </c>
      <c r="AW17" s="16">
        <v>0</v>
      </c>
      <c r="AX17" s="16">
        <v>0.148148148148148</v>
      </c>
      <c r="AY17" s="16">
        <v>0</v>
      </c>
      <c r="AZ17" s="16">
        <v>0</v>
      </c>
      <c r="BA17" s="16">
        <v>0.13235294117647101</v>
      </c>
      <c r="BB17" s="16">
        <v>0.134615384615385</v>
      </c>
      <c r="BC17" s="16">
        <v>3.3333333333333298E-2</v>
      </c>
      <c r="BD17" s="16">
        <v>4.7619047619047603E-2</v>
      </c>
      <c r="BE17" s="16">
        <v>0.173913043478261</v>
      </c>
      <c r="BF17" s="16">
        <v>0.118181818181818</v>
      </c>
      <c r="BG17" s="16">
        <v>0.17647058823529399</v>
      </c>
      <c r="BH17" s="16">
        <v>0.14444444444444399</v>
      </c>
      <c r="BI17" s="16">
        <v>0.1</v>
      </c>
      <c r="BJ17" s="16">
        <v>0.2</v>
      </c>
      <c r="BK17" s="16">
        <v>0.22916666666666699</v>
      </c>
      <c r="BL17" s="16">
        <v>9.8039215686274495E-2</v>
      </c>
      <c r="BM17" s="16">
        <v>0</v>
      </c>
      <c r="BN17" s="16">
        <v>5.5555555555555601E-2</v>
      </c>
      <c r="BO17" s="16"/>
      <c r="BP17" s="16">
        <v>0.13892529488859801</v>
      </c>
      <c r="BQ17" s="16"/>
      <c r="BR17" s="16">
        <v>0.13965517241379299</v>
      </c>
      <c r="BS17" s="16"/>
      <c r="BT17" s="16">
        <v>0.13986013986014001</v>
      </c>
    </row>
    <row r="18" spans="2:72" ht="16" x14ac:dyDescent="0.2">
      <c r="B18" s="17" t="s">
        <v>209</v>
      </c>
      <c r="C18" s="16">
        <v>9.8901098901098897E-2</v>
      </c>
      <c r="D18" s="16">
        <v>0.101449275362319</v>
      </c>
      <c r="E18" s="16">
        <v>0.109243697478992</v>
      </c>
      <c r="F18" s="16">
        <v>0.13636363636363599</v>
      </c>
      <c r="G18" s="16">
        <v>0.13235294117647101</v>
      </c>
      <c r="H18" s="16">
        <v>0.107142857142857</v>
      </c>
      <c r="I18" s="16">
        <v>5.31914893617021E-2</v>
      </c>
      <c r="J18" s="16">
        <v>7.4626865671641798E-2</v>
      </c>
      <c r="K18" s="16">
        <v>9.6774193548387094E-2</v>
      </c>
      <c r="L18" s="16">
        <v>8.98876404494382E-2</v>
      </c>
      <c r="M18" s="16">
        <v>7.4999999999999997E-2</v>
      </c>
      <c r="N18" s="16">
        <v>0.14705882352941199</v>
      </c>
      <c r="O18" s="16">
        <v>7.1428571428571397E-2</v>
      </c>
      <c r="P18" s="16"/>
      <c r="Q18" s="16">
        <v>3.1746031746031703E-2</v>
      </c>
      <c r="R18" s="16">
        <v>7.0422535211267595E-2</v>
      </c>
      <c r="S18" s="16">
        <v>3.2258064516128997E-2</v>
      </c>
      <c r="T18" s="16">
        <v>9.85915492957746E-2</v>
      </c>
      <c r="U18" s="16">
        <v>6.4516129032258104E-2</v>
      </c>
      <c r="V18" s="16">
        <v>9.9009900990099001E-2</v>
      </c>
      <c r="W18" s="16">
        <v>9.6491228070175405E-2</v>
      </c>
      <c r="X18" s="16">
        <v>9.5744680851063801E-2</v>
      </c>
      <c r="Y18" s="16">
        <v>0.13535911602209899</v>
      </c>
      <c r="Z18" s="16"/>
      <c r="AA18" s="16">
        <v>7.5367647058823498E-2</v>
      </c>
      <c r="AB18" s="16">
        <v>0.12719298245614</v>
      </c>
      <c r="AC18" s="16"/>
      <c r="AD18" s="16">
        <v>6.4748201438848907E-2</v>
      </c>
      <c r="AE18" s="16">
        <v>6.15384615384615E-2</v>
      </c>
      <c r="AF18" s="16">
        <v>4.7619047619047603E-2</v>
      </c>
      <c r="AG18" s="16">
        <v>8.3333333333333301E-2</v>
      </c>
      <c r="AH18" s="16">
        <v>8.9743589743589702E-2</v>
      </c>
      <c r="AI18" s="16">
        <v>0.108695652173913</v>
      </c>
      <c r="AJ18" s="16">
        <v>6.7226890756302504E-2</v>
      </c>
      <c r="AK18" s="16">
        <v>0.16853932584269701</v>
      </c>
      <c r="AL18" s="16">
        <v>0.21276595744680901</v>
      </c>
      <c r="AM18" s="16">
        <v>8.9743589743589702E-2</v>
      </c>
      <c r="AN18" s="16"/>
      <c r="AO18" s="16">
        <v>6.1224489795918401E-2</v>
      </c>
      <c r="AP18" s="16">
        <v>9.56175298804781E-2</v>
      </c>
      <c r="AQ18" s="16">
        <v>0.154285714285714</v>
      </c>
      <c r="AR18" s="16">
        <v>0.123711340206186</v>
      </c>
      <c r="AS18" s="16">
        <v>0.17241379310344801</v>
      </c>
      <c r="AT18" s="16">
        <v>0.05</v>
      </c>
      <c r="AU18" s="16"/>
      <c r="AV18" s="16">
        <v>6.25E-2</v>
      </c>
      <c r="AW18" s="16">
        <v>0.2</v>
      </c>
      <c r="AX18" s="16">
        <v>0.13888888888888901</v>
      </c>
      <c r="AY18" s="16">
        <v>0.16666666666666699</v>
      </c>
      <c r="AZ18" s="16">
        <v>0</v>
      </c>
      <c r="BA18" s="16">
        <v>8.8235294117647106E-2</v>
      </c>
      <c r="BB18" s="16">
        <v>8.6538461538461495E-2</v>
      </c>
      <c r="BC18" s="16">
        <v>0.1</v>
      </c>
      <c r="BD18" s="16">
        <v>0</v>
      </c>
      <c r="BE18" s="16">
        <v>0.13043478260869601</v>
      </c>
      <c r="BF18" s="16">
        <v>0.13636363636363599</v>
      </c>
      <c r="BG18" s="16">
        <v>0.11764705882352899</v>
      </c>
      <c r="BH18" s="16">
        <v>7.7777777777777807E-2</v>
      </c>
      <c r="BI18" s="16">
        <v>0.05</v>
      </c>
      <c r="BJ18" s="16">
        <v>6.6666666666666693E-2</v>
      </c>
      <c r="BK18" s="16">
        <v>2.0833333333333301E-2</v>
      </c>
      <c r="BL18" s="16">
        <v>5.8823529411764698E-2</v>
      </c>
      <c r="BM18" s="16">
        <v>5.5555555555555601E-2</v>
      </c>
      <c r="BN18" s="16">
        <v>8.3333333333333301E-2</v>
      </c>
      <c r="BO18" s="16"/>
      <c r="BP18" s="16">
        <v>0.115334207077326</v>
      </c>
      <c r="BQ18" s="16"/>
      <c r="BR18" s="16">
        <v>0.11724137931034501</v>
      </c>
      <c r="BS18" s="16"/>
      <c r="BT18" s="16">
        <v>0.14219114219114201</v>
      </c>
    </row>
    <row r="19" spans="2:72" ht="16" x14ac:dyDescent="0.2">
      <c r="B19" s="17" t="s">
        <v>210</v>
      </c>
      <c r="C19" s="18">
        <v>0.13586413586413601</v>
      </c>
      <c r="D19" s="18">
        <v>0.17971014492753601</v>
      </c>
      <c r="E19" s="18">
        <v>7.5630252100840303E-2</v>
      </c>
      <c r="F19" s="18">
        <v>4.5454545454545497E-2</v>
      </c>
      <c r="G19" s="18">
        <v>0.17647058823529399</v>
      </c>
      <c r="H19" s="18">
        <v>0.107142857142857</v>
      </c>
      <c r="I19" s="18">
        <v>0.12765957446808501</v>
      </c>
      <c r="J19" s="18">
        <v>0.119402985074627</v>
      </c>
      <c r="K19" s="18">
        <v>9.6774193548387094E-2</v>
      </c>
      <c r="L19" s="18">
        <v>0.123595505617978</v>
      </c>
      <c r="M19" s="18">
        <v>0.1</v>
      </c>
      <c r="N19" s="18">
        <v>0.17647058823529399</v>
      </c>
      <c r="O19" s="18">
        <v>7.1428571428571397E-2</v>
      </c>
      <c r="P19" s="18"/>
      <c r="Q19" s="18">
        <v>0.158730158730159</v>
      </c>
      <c r="R19" s="18">
        <v>8.4507042253521097E-2</v>
      </c>
      <c r="S19" s="18">
        <v>0.112903225806452</v>
      </c>
      <c r="T19" s="18">
        <v>8.4507042253521097E-2</v>
      </c>
      <c r="U19" s="18">
        <v>0.14516129032258099</v>
      </c>
      <c r="V19" s="18">
        <v>7.9207920792079195E-2</v>
      </c>
      <c r="W19" s="18">
        <v>8.7719298245614002E-2</v>
      </c>
      <c r="X19" s="18">
        <v>0.170212765957447</v>
      </c>
      <c r="Y19" s="18">
        <v>0.17679558011049701</v>
      </c>
      <c r="Z19" s="18"/>
      <c r="AA19" s="18">
        <v>0.10294117647058799</v>
      </c>
      <c r="AB19" s="18">
        <v>0.175438596491228</v>
      </c>
      <c r="AC19" s="18"/>
      <c r="AD19" s="18">
        <v>0.100719424460432</v>
      </c>
      <c r="AE19" s="18">
        <v>0.107692307692308</v>
      </c>
      <c r="AF19" s="18">
        <v>7.9365079365079402E-2</v>
      </c>
      <c r="AG19" s="18">
        <v>0.16666666666666699</v>
      </c>
      <c r="AH19" s="18">
        <v>8.9743589743589702E-2</v>
      </c>
      <c r="AI19" s="18">
        <v>0.13043478260869601</v>
      </c>
      <c r="AJ19" s="18">
        <v>0.151260504201681</v>
      </c>
      <c r="AK19" s="18">
        <v>0.112359550561798</v>
      </c>
      <c r="AL19" s="18">
        <v>0.22340425531914901</v>
      </c>
      <c r="AM19" s="18">
        <v>0.16025641025640999</v>
      </c>
      <c r="AN19" s="18"/>
      <c r="AO19" s="18">
        <v>7.6530612244898003E-2</v>
      </c>
      <c r="AP19" s="18">
        <v>0.127490039840637</v>
      </c>
      <c r="AQ19" s="18">
        <v>0.154285714285714</v>
      </c>
      <c r="AR19" s="18">
        <v>0.216494845360825</v>
      </c>
      <c r="AS19" s="18">
        <v>0.31034482758620702</v>
      </c>
      <c r="AT19" s="18">
        <v>0.3</v>
      </c>
      <c r="AU19" s="18"/>
      <c r="AV19" s="18">
        <v>0.1875</v>
      </c>
      <c r="AW19" s="18">
        <v>0</v>
      </c>
      <c r="AX19" s="18">
        <v>0.17592592592592601</v>
      </c>
      <c r="AY19" s="18">
        <v>0</v>
      </c>
      <c r="AZ19" s="18">
        <v>0</v>
      </c>
      <c r="BA19" s="18">
        <v>0.14705882352941199</v>
      </c>
      <c r="BB19" s="18">
        <v>0.125</v>
      </c>
      <c r="BC19" s="18">
        <v>0.1</v>
      </c>
      <c r="BD19" s="18">
        <v>0.14285714285714299</v>
      </c>
      <c r="BE19" s="18">
        <v>0.202898550724638</v>
      </c>
      <c r="BF19" s="18">
        <v>0.13636363636363599</v>
      </c>
      <c r="BG19" s="18">
        <v>5.8823529411764698E-2</v>
      </c>
      <c r="BH19" s="18">
        <v>7.7777777777777807E-2</v>
      </c>
      <c r="BI19" s="18">
        <v>0.05</v>
      </c>
      <c r="BJ19" s="18">
        <v>0.133333333333333</v>
      </c>
      <c r="BK19" s="18">
        <v>8.3333333333333301E-2</v>
      </c>
      <c r="BL19" s="18">
        <v>7.8431372549019607E-2</v>
      </c>
      <c r="BM19" s="18">
        <v>0.16666666666666699</v>
      </c>
      <c r="BN19" s="18">
        <v>8.3333333333333301E-2</v>
      </c>
      <c r="BO19" s="18"/>
      <c r="BP19" s="18">
        <v>0.14809960681520301</v>
      </c>
      <c r="BQ19" s="18"/>
      <c r="BR19" s="18">
        <v>0.13793103448275901</v>
      </c>
      <c r="BS19" s="18"/>
      <c r="BT19" s="18">
        <v>0.14918414918414899</v>
      </c>
    </row>
    <row r="20" spans="2:72" x14ac:dyDescent="0.2">
      <c r="B20" s="15"/>
    </row>
    <row r="21" spans="2:72" x14ac:dyDescent="0.2">
      <c r="B21" t="s">
        <v>93</v>
      </c>
    </row>
    <row r="22" spans="2:72" x14ac:dyDescent="0.2">
      <c r="B22" t="s">
        <v>94</v>
      </c>
    </row>
    <row r="24" spans="2:72" x14ac:dyDescent="0.2">
      <c r="B24"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T799"/>
  <sheetViews>
    <sheetView showGridLines="0" workbookViewId="0">
      <selection activeCell="I39" sqref="I39"/>
    </sheetView>
  </sheetViews>
  <sheetFormatPr baseColWidth="10" defaultColWidth="10.83203125" defaultRowHeight="15" x14ac:dyDescent="0.2"/>
  <cols>
    <col min="2" max="2" width="20.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0" t="s">
        <v>360</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2"/>
      <c r="C5" s="12"/>
      <c r="D5" s="33" t="s">
        <v>78</v>
      </c>
      <c r="E5" s="33"/>
      <c r="F5" s="33"/>
      <c r="G5" s="33"/>
      <c r="H5" s="33"/>
      <c r="I5" s="33"/>
      <c r="J5" s="33"/>
      <c r="K5" s="33"/>
      <c r="L5" s="33"/>
      <c r="M5" s="33"/>
      <c r="N5" s="33"/>
      <c r="O5" s="33"/>
      <c r="P5" s="12"/>
      <c r="Q5" s="33" t="s">
        <v>79</v>
      </c>
      <c r="R5" s="33"/>
      <c r="S5" s="33"/>
      <c r="T5" s="33"/>
      <c r="U5" s="33"/>
      <c r="V5" s="33"/>
      <c r="W5" s="33"/>
      <c r="X5" s="33"/>
      <c r="Y5" s="33"/>
      <c r="Z5" s="12"/>
      <c r="AA5" s="33" t="s">
        <v>80</v>
      </c>
      <c r="AB5" s="33"/>
      <c r="AC5" s="12"/>
      <c r="AD5" s="33" t="s">
        <v>81</v>
      </c>
      <c r="AE5" s="33"/>
      <c r="AF5" s="33"/>
      <c r="AG5" s="33"/>
      <c r="AH5" s="33"/>
      <c r="AI5" s="33"/>
      <c r="AJ5" s="33"/>
      <c r="AK5" s="33"/>
      <c r="AL5" s="33"/>
      <c r="AM5" s="33"/>
      <c r="AN5" s="12"/>
      <c r="AO5" s="33" t="s">
        <v>82</v>
      </c>
      <c r="AP5" s="33"/>
      <c r="AQ5" s="33"/>
      <c r="AR5" s="33"/>
      <c r="AS5" s="33"/>
      <c r="AT5" s="33"/>
      <c r="AU5" s="12"/>
      <c r="AV5" s="33" t="s">
        <v>83</v>
      </c>
      <c r="AW5" s="33"/>
      <c r="AX5" s="33"/>
      <c r="AY5" s="33"/>
      <c r="AZ5" s="33"/>
      <c r="BA5" s="33"/>
      <c r="BB5" s="33"/>
      <c r="BC5" s="33"/>
      <c r="BD5" s="33"/>
      <c r="BE5" s="33"/>
      <c r="BF5" s="33"/>
      <c r="BG5" s="33"/>
      <c r="BH5" s="33"/>
      <c r="BI5" s="33"/>
      <c r="BJ5" s="33"/>
      <c r="BK5" s="33"/>
      <c r="BL5" s="33"/>
      <c r="BM5" s="33"/>
      <c r="BN5" s="33"/>
      <c r="BO5" s="12"/>
      <c r="BP5" s="33" t="s">
        <v>84</v>
      </c>
      <c r="BQ5" s="12"/>
      <c r="BR5" s="33" t="s">
        <v>85</v>
      </c>
      <c r="BS5" s="12"/>
      <c r="BT5" s="33"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2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20" customHeight="1" x14ac:dyDescent="0.2"/>
    <row r="10" spans="2:72" x14ac:dyDescent="0.2">
      <c r="B10" s="6" t="s">
        <v>91</v>
      </c>
    </row>
    <row r="11" spans="2:72" x14ac:dyDescent="0.2">
      <c r="B11" s="22" t="s">
        <v>92</v>
      </c>
    </row>
    <row r="12" spans="2:72" x14ac:dyDescent="0.2">
      <c r="B12" t="s">
        <v>87</v>
      </c>
      <c r="C12" s="16">
        <v>0.812187812187812</v>
      </c>
      <c r="D12" s="16">
        <v>0.852173913043478</v>
      </c>
      <c r="E12" s="16">
        <v>0.76470588235294101</v>
      </c>
      <c r="F12" s="16">
        <v>0.68181818181818199</v>
      </c>
      <c r="G12" s="16">
        <v>0.80882352941176505</v>
      </c>
      <c r="H12" s="16">
        <v>0.73214285714285698</v>
      </c>
      <c r="I12" s="16">
        <v>0.74468085106382997</v>
      </c>
      <c r="J12" s="16">
        <v>0.86567164179104505</v>
      </c>
      <c r="K12" s="16">
        <v>0.83870967741935498</v>
      </c>
      <c r="L12" s="16">
        <v>0.77528089887640494</v>
      </c>
      <c r="M12" s="16">
        <v>0.82499999999999996</v>
      </c>
      <c r="N12" s="16">
        <v>0.97058823529411797</v>
      </c>
      <c r="O12" s="16">
        <v>0.92857142857142905</v>
      </c>
      <c r="P12" s="16"/>
      <c r="Q12" s="16">
        <v>0.61904761904761896</v>
      </c>
      <c r="R12" s="16">
        <v>0.647887323943662</v>
      </c>
      <c r="S12" s="16">
        <v>0.74193548387096797</v>
      </c>
      <c r="T12" s="16">
        <v>0.80281690140845097</v>
      </c>
      <c r="U12" s="16">
        <v>0.82258064516129004</v>
      </c>
      <c r="V12" s="16">
        <v>0.73267326732673299</v>
      </c>
      <c r="W12" s="16">
        <v>0.84210526315789502</v>
      </c>
      <c r="X12" s="16">
        <v>0.85106382978723405</v>
      </c>
      <c r="Y12" s="16">
        <v>0.89502762430939198</v>
      </c>
      <c r="Z12" s="16"/>
      <c r="AA12" s="16">
        <v>0.75183823529411797</v>
      </c>
      <c r="AB12" s="16">
        <v>0.88596491228070196</v>
      </c>
      <c r="AC12" s="16"/>
      <c r="AD12" s="16">
        <v>0.611510791366906</v>
      </c>
      <c r="AE12" s="16">
        <v>0.67692307692307696</v>
      </c>
      <c r="AF12" s="16">
        <v>0.71428571428571397</v>
      </c>
      <c r="AG12" s="16">
        <v>0.77083333333333304</v>
      </c>
      <c r="AH12" s="16">
        <v>0.74358974358974395</v>
      </c>
      <c r="AI12" s="16">
        <v>0.83695652173913004</v>
      </c>
      <c r="AJ12" s="16">
        <v>0.84033613445378197</v>
      </c>
      <c r="AK12" s="16">
        <v>0.92134831460674205</v>
      </c>
      <c r="AL12" s="16">
        <v>0.95744680851063801</v>
      </c>
      <c r="AM12" s="16">
        <v>0.95512820512820495</v>
      </c>
      <c r="AN12" s="16"/>
      <c r="AO12" s="16">
        <v>0.73214285714285698</v>
      </c>
      <c r="AP12" s="16">
        <v>0.86454183266932305</v>
      </c>
      <c r="AQ12" s="16">
        <v>0.83428571428571396</v>
      </c>
      <c r="AR12" s="16">
        <v>0.88659793814432997</v>
      </c>
      <c r="AS12" s="16">
        <v>0.87931034482758597</v>
      </c>
      <c r="AT12" s="16">
        <v>0.95</v>
      </c>
      <c r="AU12" s="16"/>
      <c r="AV12" s="16">
        <v>0.8125</v>
      </c>
      <c r="AW12" s="16">
        <v>0.6</v>
      </c>
      <c r="AX12" s="16">
        <v>0.842592592592593</v>
      </c>
      <c r="AY12" s="16">
        <v>0.66666666666666696</v>
      </c>
      <c r="AZ12" s="16">
        <v>0.71428571428571397</v>
      </c>
      <c r="BA12" s="16">
        <v>0.75</v>
      </c>
      <c r="BB12" s="16">
        <v>0.81730769230769196</v>
      </c>
      <c r="BC12" s="16">
        <v>0.7</v>
      </c>
      <c r="BD12" s="16">
        <v>0.61904761904761896</v>
      </c>
      <c r="BE12" s="16">
        <v>0.89855072463768104</v>
      </c>
      <c r="BF12" s="16">
        <v>0.83636363636363598</v>
      </c>
      <c r="BG12" s="16">
        <v>0.88235294117647101</v>
      </c>
      <c r="BH12" s="16">
        <v>0.83333333333333304</v>
      </c>
      <c r="BI12" s="16">
        <v>0.7</v>
      </c>
      <c r="BJ12" s="16">
        <v>0.8</v>
      </c>
      <c r="BK12" s="16">
        <v>0.75</v>
      </c>
      <c r="BL12" s="16">
        <v>0.82352941176470595</v>
      </c>
      <c r="BM12" s="16">
        <v>0.72222222222222199</v>
      </c>
      <c r="BN12" s="16">
        <v>0.69444444444444398</v>
      </c>
      <c r="BO12" s="16"/>
      <c r="BP12" s="16">
        <v>0.86107470511140205</v>
      </c>
      <c r="BQ12" s="16"/>
      <c r="BR12" s="16">
        <v>0.86379310344827598</v>
      </c>
      <c r="BS12" s="16"/>
      <c r="BT12" s="16">
        <v>0.84848484848484895</v>
      </c>
    </row>
    <row r="13" spans="2:72" x14ac:dyDescent="0.2">
      <c r="B13" t="s">
        <v>88</v>
      </c>
      <c r="C13" s="16">
        <v>0.172827172827173</v>
      </c>
      <c r="D13" s="16">
        <v>0.139130434782609</v>
      </c>
      <c r="E13" s="16">
        <v>0.218487394957983</v>
      </c>
      <c r="F13" s="16">
        <v>0.29545454545454503</v>
      </c>
      <c r="G13" s="16">
        <v>0.17647058823529399</v>
      </c>
      <c r="H13" s="16">
        <v>0.26785714285714302</v>
      </c>
      <c r="I13" s="16">
        <v>0.22340425531914901</v>
      </c>
      <c r="J13" s="16">
        <v>0.119402985074627</v>
      </c>
      <c r="K13" s="16">
        <v>0.16129032258064499</v>
      </c>
      <c r="L13" s="16">
        <v>0.202247191011236</v>
      </c>
      <c r="M13" s="16">
        <v>0.125</v>
      </c>
      <c r="N13" s="16">
        <v>2.9411764705882401E-2</v>
      </c>
      <c r="O13" s="16">
        <v>7.1428571428571397E-2</v>
      </c>
      <c r="P13" s="16"/>
      <c r="Q13" s="16">
        <v>0.317460317460317</v>
      </c>
      <c r="R13" s="16">
        <v>0.338028169014085</v>
      </c>
      <c r="S13" s="16">
        <v>0.17741935483870999</v>
      </c>
      <c r="T13" s="16">
        <v>0.183098591549296</v>
      </c>
      <c r="U13" s="16">
        <v>0.16129032258064499</v>
      </c>
      <c r="V13" s="16">
        <v>0.25742574257425699</v>
      </c>
      <c r="W13" s="16">
        <v>0.14912280701754399</v>
      </c>
      <c r="X13" s="16">
        <v>0.14893617021276601</v>
      </c>
      <c r="Y13" s="16">
        <v>0.102209944751381</v>
      </c>
      <c r="Z13" s="16"/>
      <c r="AA13" s="16">
        <v>0.222426470588235</v>
      </c>
      <c r="AB13" s="16">
        <v>0.11184210526315801</v>
      </c>
      <c r="AC13" s="16"/>
      <c r="AD13" s="16">
        <v>0.34532374100719399</v>
      </c>
      <c r="AE13" s="16">
        <v>0.30769230769230799</v>
      </c>
      <c r="AF13" s="16">
        <v>0.238095238095238</v>
      </c>
      <c r="AG13" s="16">
        <v>0.20833333333333301</v>
      </c>
      <c r="AH13" s="16">
        <v>0.243589743589744</v>
      </c>
      <c r="AI13" s="16">
        <v>0.16304347826087001</v>
      </c>
      <c r="AJ13" s="16">
        <v>0.14285714285714299</v>
      </c>
      <c r="AK13" s="16">
        <v>7.8651685393258397E-2</v>
      </c>
      <c r="AL13" s="16">
        <v>4.2553191489361701E-2</v>
      </c>
      <c r="AM13" s="16">
        <v>4.48717948717949E-2</v>
      </c>
      <c r="AN13" s="16"/>
      <c r="AO13" s="16">
        <v>0.23979591836734701</v>
      </c>
      <c r="AP13" s="16">
        <v>0.135458167330677</v>
      </c>
      <c r="AQ13" s="16">
        <v>0.154285714285714</v>
      </c>
      <c r="AR13" s="16">
        <v>9.2783505154639206E-2</v>
      </c>
      <c r="AS13" s="16">
        <v>0.12068965517241401</v>
      </c>
      <c r="AT13" s="16">
        <v>0.05</v>
      </c>
      <c r="AU13" s="16"/>
      <c r="AV13" s="16">
        <v>0.125</v>
      </c>
      <c r="AW13" s="16">
        <v>0.4</v>
      </c>
      <c r="AX13" s="16">
        <v>0.157407407407407</v>
      </c>
      <c r="AY13" s="16">
        <v>0.25</v>
      </c>
      <c r="AZ13" s="16">
        <v>0.14285714285714299</v>
      </c>
      <c r="BA13" s="16">
        <v>0.20588235294117599</v>
      </c>
      <c r="BB13" s="16">
        <v>0.18269230769230799</v>
      </c>
      <c r="BC13" s="16">
        <v>0.3</v>
      </c>
      <c r="BD13" s="16">
        <v>0.38095238095238099</v>
      </c>
      <c r="BE13" s="16">
        <v>9.6618357487922704E-2</v>
      </c>
      <c r="BF13" s="16">
        <v>0.15454545454545501</v>
      </c>
      <c r="BG13" s="16">
        <v>0.11764705882352899</v>
      </c>
      <c r="BH13" s="16">
        <v>0.16666666666666699</v>
      </c>
      <c r="BI13" s="16">
        <v>0.3</v>
      </c>
      <c r="BJ13" s="16">
        <v>0.133333333333333</v>
      </c>
      <c r="BK13" s="16">
        <v>0.20833333333333301</v>
      </c>
      <c r="BL13" s="16">
        <v>0.17647058823529399</v>
      </c>
      <c r="BM13" s="16">
        <v>0.25</v>
      </c>
      <c r="BN13" s="16">
        <v>0.22222222222222199</v>
      </c>
      <c r="BO13" s="16"/>
      <c r="BP13" s="16">
        <v>0.129750982961992</v>
      </c>
      <c r="BQ13" s="16"/>
      <c r="BR13" s="16">
        <v>0.12241379310344799</v>
      </c>
      <c r="BS13" s="16"/>
      <c r="BT13" s="16">
        <v>0.14685314685314699</v>
      </c>
    </row>
    <row r="14" spans="2:72" x14ac:dyDescent="0.2">
      <c r="B14" t="s">
        <v>89</v>
      </c>
      <c r="C14" s="16">
        <v>1.3986013986014E-2</v>
      </c>
      <c r="D14" s="16">
        <v>5.7971014492753598E-3</v>
      </c>
      <c r="E14" s="16">
        <v>1.6806722689075598E-2</v>
      </c>
      <c r="F14" s="16">
        <v>2.27272727272727E-2</v>
      </c>
      <c r="G14" s="16">
        <v>1.4705882352941201E-2</v>
      </c>
      <c r="H14" s="16">
        <v>0</v>
      </c>
      <c r="I14" s="16">
        <v>3.1914893617021302E-2</v>
      </c>
      <c r="J14" s="16">
        <v>1.49253731343284E-2</v>
      </c>
      <c r="K14" s="16">
        <v>0</v>
      </c>
      <c r="L14" s="16">
        <v>2.2471910112359501E-2</v>
      </c>
      <c r="M14" s="16">
        <v>0.05</v>
      </c>
      <c r="N14" s="16">
        <v>0</v>
      </c>
      <c r="O14" s="16">
        <v>0</v>
      </c>
      <c r="P14" s="16"/>
      <c r="Q14" s="16">
        <v>4.7619047619047603E-2</v>
      </c>
      <c r="R14" s="16">
        <v>1.4084507042253501E-2</v>
      </c>
      <c r="S14" s="16">
        <v>8.0645161290322606E-2</v>
      </c>
      <c r="T14" s="16">
        <v>1.4084507042253501E-2</v>
      </c>
      <c r="U14" s="16">
        <v>1.6129032258064498E-2</v>
      </c>
      <c r="V14" s="16">
        <v>9.9009900990098994E-3</v>
      </c>
      <c r="W14" s="16">
        <v>8.7719298245613996E-3</v>
      </c>
      <c r="X14" s="16">
        <v>0</v>
      </c>
      <c r="Y14" s="16">
        <v>2.7624309392265201E-3</v>
      </c>
      <c r="Z14" s="16"/>
      <c r="AA14" s="16">
        <v>2.38970588235294E-2</v>
      </c>
      <c r="AB14" s="16">
        <v>2.1929824561403499E-3</v>
      </c>
      <c r="AC14" s="16"/>
      <c r="AD14" s="16">
        <v>3.5971223021582698E-2</v>
      </c>
      <c r="AE14" s="16">
        <v>1.5384615384615399E-2</v>
      </c>
      <c r="AF14" s="16">
        <v>4.7619047619047603E-2</v>
      </c>
      <c r="AG14" s="16">
        <v>2.0833333333333301E-2</v>
      </c>
      <c r="AH14" s="16">
        <v>1.2820512820512799E-2</v>
      </c>
      <c r="AI14" s="16">
        <v>0</v>
      </c>
      <c r="AJ14" s="16">
        <v>1.6806722689075598E-2</v>
      </c>
      <c r="AK14" s="16">
        <v>0</v>
      </c>
      <c r="AL14" s="16">
        <v>0</v>
      </c>
      <c r="AM14" s="16">
        <v>0</v>
      </c>
      <c r="AN14" s="16"/>
      <c r="AO14" s="16">
        <v>2.5510204081632699E-2</v>
      </c>
      <c r="AP14" s="16">
        <v>0</v>
      </c>
      <c r="AQ14" s="16">
        <v>1.1428571428571401E-2</v>
      </c>
      <c r="AR14" s="16">
        <v>2.06185567010309E-2</v>
      </c>
      <c r="AS14" s="16">
        <v>0</v>
      </c>
      <c r="AT14" s="16">
        <v>0</v>
      </c>
      <c r="AU14" s="16"/>
      <c r="AV14" s="16">
        <v>6.25E-2</v>
      </c>
      <c r="AW14" s="16">
        <v>0</v>
      </c>
      <c r="AX14" s="16">
        <v>0</v>
      </c>
      <c r="AY14" s="16">
        <v>8.3333333333333301E-2</v>
      </c>
      <c r="AZ14" s="16">
        <v>0.14285714285714299</v>
      </c>
      <c r="BA14" s="16">
        <v>4.4117647058823498E-2</v>
      </c>
      <c r="BB14" s="16">
        <v>0</v>
      </c>
      <c r="BC14" s="16">
        <v>0</v>
      </c>
      <c r="BD14" s="16">
        <v>0</v>
      </c>
      <c r="BE14" s="16">
        <v>4.8309178743961402E-3</v>
      </c>
      <c r="BF14" s="16">
        <v>9.0909090909090905E-3</v>
      </c>
      <c r="BG14" s="16">
        <v>0</v>
      </c>
      <c r="BH14" s="16">
        <v>0</v>
      </c>
      <c r="BI14" s="16">
        <v>0</v>
      </c>
      <c r="BJ14" s="16">
        <v>6.6666666666666693E-2</v>
      </c>
      <c r="BK14" s="16">
        <v>2.0833333333333301E-2</v>
      </c>
      <c r="BL14" s="16">
        <v>0</v>
      </c>
      <c r="BM14" s="16">
        <v>2.7777777777777801E-2</v>
      </c>
      <c r="BN14" s="16">
        <v>8.3333333333333301E-2</v>
      </c>
      <c r="BO14" s="16"/>
      <c r="BP14" s="16">
        <v>9.1743119266055103E-3</v>
      </c>
      <c r="BQ14" s="16"/>
      <c r="BR14" s="16">
        <v>1.20689655172414E-2</v>
      </c>
      <c r="BS14" s="16"/>
      <c r="BT14" s="16">
        <v>4.6620046620046603E-3</v>
      </c>
    </row>
    <row r="15" spans="2:72" x14ac:dyDescent="0.2">
      <c r="B15" t="s">
        <v>90</v>
      </c>
      <c r="C15" s="16">
        <v>9.99000999000999E-4</v>
      </c>
      <c r="D15" s="16">
        <v>2.8985507246376799E-3</v>
      </c>
      <c r="E15" s="16">
        <v>0</v>
      </c>
      <c r="F15" s="16">
        <v>0</v>
      </c>
      <c r="G15" s="16">
        <v>0</v>
      </c>
      <c r="H15" s="16">
        <v>0</v>
      </c>
      <c r="I15" s="16">
        <v>0</v>
      </c>
      <c r="J15" s="16">
        <v>0</v>
      </c>
      <c r="K15" s="16">
        <v>0</v>
      </c>
      <c r="L15" s="16">
        <v>0</v>
      </c>
      <c r="M15" s="16">
        <v>0</v>
      </c>
      <c r="N15" s="16">
        <v>0</v>
      </c>
      <c r="O15" s="16">
        <v>0</v>
      </c>
      <c r="P15" s="16"/>
      <c r="Q15" s="16">
        <v>1.58730158730159E-2</v>
      </c>
      <c r="R15" s="16">
        <v>0</v>
      </c>
      <c r="S15" s="16">
        <v>0</v>
      </c>
      <c r="T15" s="16">
        <v>0</v>
      </c>
      <c r="U15" s="16">
        <v>0</v>
      </c>
      <c r="V15" s="16">
        <v>0</v>
      </c>
      <c r="W15" s="16">
        <v>0</v>
      </c>
      <c r="X15" s="16">
        <v>0</v>
      </c>
      <c r="Y15" s="16">
        <v>0</v>
      </c>
      <c r="Z15" s="16"/>
      <c r="AA15" s="16">
        <v>1.8382352941176501E-3</v>
      </c>
      <c r="AB15" s="16">
        <v>0</v>
      </c>
      <c r="AC15" s="16"/>
      <c r="AD15" s="16">
        <v>7.1942446043165497E-3</v>
      </c>
      <c r="AE15" s="16">
        <v>0</v>
      </c>
      <c r="AF15" s="16">
        <v>0</v>
      </c>
      <c r="AG15" s="16">
        <v>0</v>
      </c>
      <c r="AH15" s="16">
        <v>0</v>
      </c>
      <c r="AI15" s="16">
        <v>0</v>
      </c>
      <c r="AJ15" s="16">
        <v>0</v>
      </c>
      <c r="AK15" s="16">
        <v>0</v>
      </c>
      <c r="AL15" s="16">
        <v>0</v>
      </c>
      <c r="AM15" s="16">
        <v>0</v>
      </c>
      <c r="AN15" s="16"/>
      <c r="AO15" s="16">
        <v>2.5510204081632699E-3</v>
      </c>
      <c r="AP15" s="16">
        <v>0</v>
      </c>
      <c r="AQ15" s="16">
        <v>0</v>
      </c>
      <c r="AR15" s="16">
        <v>0</v>
      </c>
      <c r="AS15" s="16">
        <v>0</v>
      </c>
      <c r="AT15" s="16">
        <v>0</v>
      </c>
      <c r="AU15" s="16"/>
      <c r="AV15" s="16">
        <v>0</v>
      </c>
      <c r="AW15" s="16">
        <v>0</v>
      </c>
      <c r="AX15" s="16">
        <v>0</v>
      </c>
      <c r="AY15" s="16">
        <v>0</v>
      </c>
      <c r="AZ15" s="16">
        <v>0</v>
      </c>
      <c r="BA15" s="16">
        <v>0</v>
      </c>
      <c r="BB15" s="16">
        <v>0</v>
      </c>
      <c r="BC15" s="16">
        <v>0</v>
      </c>
      <c r="BD15" s="16">
        <v>0</v>
      </c>
      <c r="BE15" s="16">
        <v>0</v>
      </c>
      <c r="BF15" s="16">
        <v>0</v>
      </c>
      <c r="BG15" s="16">
        <v>0</v>
      </c>
      <c r="BH15" s="16">
        <v>0</v>
      </c>
      <c r="BI15" s="16">
        <v>0</v>
      </c>
      <c r="BJ15" s="16">
        <v>0</v>
      </c>
      <c r="BK15" s="16">
        <v>2.0833333333333301E-2</v>
      </c>
      <c r="BL15" s="16">
        <v>0</v>
      </c>
      <c r="BM15" s="16">
        <v>0</v>
      </c>
      <c r="BN15" s="16">
        <v>0</v>
      </c>
      <c r="BO15" s="16"/>
      <c r="BP15" s="16">
        <v>0</v>
      </c>
      <c r="BQ15" s="16"/>
      <c r="BR15" s="16">
        <v>1.7241379310344799E-3</v>
      </c>
      <c r="BS15" s="16"/>
      <c r="BT15" s="16">
        <v>0</v>
      </c>
    </row>
    <row r="16" spans="2:72" x14ac:dyDescent="0.2">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row>
    <row r="17" spans="2:72" x14ac:dyDescent="0.2">
      <c r="B17" s="6" t="s">
        <v>102</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row>
    <row r="18" spans="2:72" x14ac:dyDescent="0.2">
      <c r="B18" s="22" t="s">
        <v>92</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row>
    <row r="19" spans="2:72" x14ac:dyDescent="0.2">
      <c r="B19" t="s">
        <v>95</v>
      </c>
      <c r="C19" s="16">
        <v>0.61738261738261702</v>
      </c>
      <c r="D19" s="16">
        <v>0.65217391304347805</v>
      </c>
      <c r="E19" s="16">
        <v>0.495798319327731</v>
      </c>
      <c r="F19" s="16">
        <v>0.65909090909090895</v>
      </c>
      <c r="G19" s="16">
        <v>0.57352941176470595</v>
      </c>
      <c r="H19" s="16">
        <v>0.58928571428571397</v>
      </c>
      <c r="I19" s="16">
        <v>0.63829787234042601</v>
      </c>
      <c r="J19" s="16">
        <v>0.59701492537313405</v>
      </c>
      <c r="K19" s="16">
        <v>0.70967741935483897</v>
      </c>
      <c r="L19" s="16">
        <v>0.60674157303370801</v>
      </c>
      <c r="M19" s="16">
        <v>0.65</v>
      </c>
      <c r="N19" s="16">
        <v>0.64705882352941202</v>
      </c>
      <c r="O19" s="16">
        <v>0.64285714285714302</v>
      </c>
      <c r="P19" s="16"/>
      <c r="Q19" s="16">
        <v>0.39682539682539703</v>
      </c>
      <c r="R19" s="16">
        <v>0.39436619718309901</v>
      </c>
      <c r="S19" s="16">
        <v>0.5</v>
      </c>
      <c r="T19" s="16">
        <v>0.71830985915492995</v>
      </c>
      <c r="U19" s="16">
        <v>0.56451612903225801</v>
      </c>
      <c r="V19" s="16">
        <v>0.60396039603960405</v>
      </c>
      <c r="W19" s="16">
        <v>0.52631578947368396</v>
      </c>
      <c r="X19" s="16">
        <v>0.70212765957446799</v>
      </c>
      <c r="Y19" s="16">
        <v>0.71823204419889497</v>
      </c>
      <c r="Z19" s="16"/>
      <c r="AA19" s="16">
        <v>0.53492647058823495</v>
      </c>
      <c r="AB19" s="16">
        <v>0.71491228070175405</v>
      </c>
      <c r="AC19" s="16"/>
      <c r="AD19" s="16">
        <v>0.38129496402877699</v>
      </c>
      <c r="AE19" s="16">
        <v>0.58461538461538498</v>
      </c>
      <c r="AF19" s="16">
        <v>0.49206349206349198</v>
      </c>
      <c r="AG19" s="16">
        <v>0.61458333333333304</v>
      </c>
      <c r="AH19" s="16">
        <v>0.5</v>
      </c>
      <c r="AI19" s="16">
        <v>0.57608695652173902</v>
      </c>
      <c r="AJ19" s="16">
        <v>0.630252100840336</v>
      </c>
      <c r="AK19" s="16">
        <v>0.73033707865168496</v>
      </c>
      <c r="AL19" s="16">
        <v>0.840425531914894</v>
      </c>
      <c r="AM19" s="16">
        <v>0.762820512820513</v>
      </c>
      <c r="AN19" s="16"/>
      <c r="AO19" s="16">
        <v>0.530612244897959</v>
      </c>
      <c r="AP19" s="16">
        <v>0.64541832669322696</v>
      </c>
      <c r="AQ19" s="16">
        <v>0.69142857142857095</v>
      </c>
      <c r="AR19" s="16">
        <v>0.731958762886598</v>
      </c>
      <c r="AS19" s="16">
        <v>0.65517241379310298</v>
      </c>
      <c r="AT19" s="16">
        <v>0.6</v>
      </c>
      <c r="AU19" s="16"/>
      <c r="AV19" s="16">
        <v>0.5625</v>
      </c>
      <c r="AW19" s="16">
        <v>0.2</v>
      </c>
      <c r="AX19" s="16">
        <v>0.66666666666666696</v>
      </c>
      <c r="AY19" s="16">
        <v>0.25</v>
      </c>
      <c r="AZ19" s="16">
        <v>0.71428571428571397</v>
      </c>
      <c r="BA19" s="16">
        <v>0.58823529411764697</v>
      </c>
      <c r="BB19" s="16">
        <v>0.56730769230769196</v>
      </c>
      <c r="BC19" s="16">
        <v>0.66666666666666696</v>
      </c>
      <c r="BD19" s="16">
        <v>0.476190476190476</v>
      </c>
      <c r="BE19" s="16">
        <v>0.72463768115941996</v>
      </c>
      <c r="BF19" s="16">
        <v>0.66363636363636402</v>
      </c>
      <c r="BG19" s="16">
        <v>0.64705882352941202</v>
      </c>
      <c r="BH19" s="16">
        <v>0.7</v>
      </c>
      <c r="BI19" s="16">
        <v>0.4</v>
      </c>
      <c r="BJ19" s="16">
        <v>0.6</v>
      </c>
      <c r="BK19" s="16">
        <v>0.4375</v>
      </c>
      <c r="BL19" s="16">
        <v>0.56862745098039202</v>
      </c>
      <c r="BM19" s="16">
        <v>0.58333333333333304</v>
      </c>
      <c r="BN19" s="16">
        <v>0.38888888888888901</v>
      </c>
      <c r="BO19" s="16"/>
      <c r="BP19" s="16">
        <v>0.71559633027522895</v>
      </c>
      <c r="BQ19" s="16"/>
      <c r="BR19" s="16">
        <v>0.694827586206897</v>
      </c>
      <c r="BS19" s="16"/>
      <c r="BT19" s="16">
        <v>0.70629370629370603</v>
      </c>
    </row>
    <row r="20" spans="2:72" x14ac:dyDescent="0.2">
      <c r="B20" t="s">
        <v>96</v>
      </c>
      <c r="C20" s="16">
        <v>0.52947052947052897</v>
      </c>
      <c r="D20" s="16">
        <v>0.55652173913043501</v>
      </c>
      <c r="E20" s="16">
        <v>0.52941176470588203</v>
      </c>
      <c r="F20" s="16">
        <v>0.45454545454545497</v>
      </c>
      <c r="G20" s="16">
        <v>0.5</v>
      </c>
      <c r="H20" s="16">
        <v>0.55357142857142905</v>
      </c>
      <c r="I20" s="16">
        <v>0.5</v>
      </c>
      <c r="J20" s="16">
        <v>0.44776119402985098</v>
      </c>
      <c r="K20" s="16">
        <v>0.67741935483870996</v>
      </c>
      <c r="L20" s="16">
        <v>0.46067415730337102</v>
      </c>
      <c r="M20" s="16">
        <v>0.625</v>
      </c>
      <c r="N20" s="16">
        <v>0.441176470588235</v>
      </c>
      <c r="O20" s="16">
        <v>0.78571428571428603</v>
      </c>
      <c r="P20" s="16"/>
      <c r="Q20" s="16">
        <v>0.19047619047618999</v>
      </c>
      <c r="R20" s="16">
        <v>0.29577464788732399</v>
      </c>
      <c r="S20" s="16">
        <v>0.35483870967741898</v>
      </c>
      <c r="T20" s="16">
        <v>0.39436619718309901</v>
      </c>
      <c r="U20" s="16">
        <v>0.51612903225806495</v>
      </c>
      <c r="V20" s="16">
        <v>0.51485148514851498</v>
      </c>
      <c r="W20" s="16">
        <v>0.56140350877193002</v>
      </c>
      <c r="X20" s="16">
        <v>0.54255319148936199</v>
      </c>
      <c r="Y20" s="16">
        <v>0.68508287292817704</v>
      </c>
      <c r="Z20" s="16"/>
      <c r="AA20" s="16">
        <v>0.42463235294117602</v>
      </c>
      <c r="AB20" s="16">
        <v>0.65570175438596501</v>
      </c>
      <c r="AC20" s="16"/>
      <c r="AD20" s="16">
        <v>0.25179856115107901</v>
      </c>
      <c r="AE20" s="16">
        <v>0.33846153846153798</v>
      </c>
      <c r="AF20" s="16">
        <v>0.44444444444444398</v>
      </c>
      <c r="AG20" s="16">
        <v>0.40625</v>
      </c>
      <c r="AH20" s="16">
        <v>0.58974358974358998</v>
      </c>
      <c r="AI20" s="16">
        <v>0.57608695652173902</v>
      </c>
      <c r="AJ20" s="16">
        <v>0.58823529411764697</v>
      </c>
      <c r="AK20" s="16">
        <v>0.71910112359550604</v>
      </c>
      <c r="AL20" s="16">
        <v>0.69148936170212805</v>
      </c>
      <c r="AM20" s="16">
        <v>0.67307692307692302</v>
      </c>
      <c r="AN20" s="16"/>
      <c r="AO20" s="16">
        <v>0.47193877551020402</v>
      </c>
      <c r="AP20" s="16">
        <v>0.58565737051792799</v>
      </c>
      <c r="AQ20" s="16">
        <v>0.6</v>
      </c>
      <c r="AR20" s="16">
        <v>0.50515463917525805</v>
      </c>
      <c r="AS20" s="16">
        <v>0.62068965517241403</v>
      </c>
      <c r="AT20" s="16">
        <v>0.25</v>
      </c>
      <c r="AU20" s="16"/>
      <c r="AV20" s="16">
        <v>0.25</v>
      </c>
      <c r="AW20" s="16">
        <v>0</v>
      </c>
      <c r="AX20" s="16">
        <v>0.61111111111111105</v>
      </c>
      <c r="AY20" s="16">
        <v>0.5</v>
      </c>
      <c r="AZ20" s="16">
        <v>0.28571428571428598</v>
      </c>
      <c r="BA20" s="16">
        <v>0.48529411764705899</v>
      </c>
      <c r="BB20" s="16">
        <v>0.49038461538461497</v>
      </c>
      <c r="BC20" s="16">
        <v>0.66666666666666696</v>
      </c>
      <c r="BD20" s="16">
        <v>0.33333333333333298</v>
      </c>
      <c r="BE20" s="16">
        <v>0.57487922705313999</v>
      </c>
      <c r="BF20" s="16">
        <v>0.54545454545454497</v>
      </c>
      <c r="BG20" s="16">
        <v>0.52941176470588203</v>
      </c>
      <c r="BH20" s="16">
        <v>0.62222222222222201</v>
      </c>
      <c r="BI20" s="16">
        <v>0.55000000000000004</v>
      </c>
      <c r="BJ20" s="16">
        <v>0.46666666666666701</v>
      </c>
      <c r="BK20" s="16">
        <v>0.47916666666666702</v>
      </c>
      <c r="BL20" s="16">
        <v>0.52941176470588203</v>
      </c>
      <c r="BM20" s="16">
        <v>0.33333333333333298</v>
      </c>
      <c r="BN20" s="16">
        <v>0.47222222222222199</v>
      </c>
      <c r="BO20" s="16"/>
      <c r="BP20" s="16">
        <v>0.54652686762778502</v>
      </c>
      <c r="BQ20" s="16"/>
      <c r="BR20" s="16">
        <v>0.59137931034482805</v>
      </c>
      <c r="BS20" s="16"/>
      <c r="BT20" s="16">
        <v>0.56643356643356602</v>
      </c>
    </row>
    <row r="21" spans="2:72" x14ac:dyDescent="0.2">
      <c r="B21" t="s">
        <v>97</v>
      </c>
      <c r="C21" s="16">
        <v>0.50149850149850195</v>
      </c>
      <c r="D21" s="16">
        <v>0.52173913043478304</v>
      </c>
      <c r="E21" s="16">
        <v>0.48739495798319299</v>
      </c>
      <c r="F21" s="16">
        <v>0.40909090909090901</v>
      </c>
      <c r="G21" s="16">
        <v>0.441176470588235</v>
      </c>
      <c r="H21" s="16">
        <v>0.58928571428571397</v>
      </c>
      <c r="I21" s="16">
        <v>0.48936170212766</v>
      </c>
      <c r="J21" s="16">
        <v>0.462686567164179</v>
      </c>
      <c r="K21" s="16">
        <v>0.483870967741935</v>
      </c>
      <c r="L21" s="16">
        <v>0.449438202247191</v>
      </c>
      <c r="M21" s="16">
        <v>0.625</v>
      </c>
      <c r="N21" s="16">
        <v>0.61764705882352899</v>
      </c>
      <c r="O21" s="16">
        <v>0.35714285714285698</v>
      </c>
      <c r="P21" s="16"/>
      <c r="Q21" s="16">
        <v>0.66666666666666696</v>
      </c>
      <c r="R21" s="16">
        <v>0.57746478873239404</v>
      </c>
      <c r="S21" s="16">
        <v>0.54838709677419395</v>
      </c>
      <c r="T21" s="16">
        <v>0.40845070422535201</v>
      </c>
      <c r="U21" s="16">
        <v>0.41935483870967699</v>
      </c>
      <c r="V21" s="16">
        <v>0.51485148514851498</v>
      </c>
      <c r="W21" s="16">
        <v>0.47368421052631599</v>
      </c>
      <c r="X21" s="16">
        <v>0.47872340425531901</v>
      </c>
      <c r="Y21" s="16">
        <v>0.49171270718232002</v>
      </c>
      <c r="Z21" s="16"/>
      <c r="AA21" s="16">
        <v>0.51102941176470595</v>
      </c>
      <c r="AB21" s="16">
        <v>0.48903508771929799</v>
      </c>
      <c r="AC21" s="16"/>
      <c r="AD21" s="16">
        <v>0.56115107913669104</v>
      </c>
      <c r="AE21" s="16">
        <v>0.53846153846153799</v>
      </c>
      <c r="AF21" s="16">
        <v>0.476190476190476</v>
      </c>
      <c r="AG21" s="16">
        <v>0.48958333333333298</v>
      </c>
      <c r="AH21" s="16">
        <v>0.5</v>
      </c>
      <c r="AI21" s="16">
        <v>0.45652173913043498</v>
      </c>
      <c r="AJ21" s="16">
        <v>0.436974789915966</v>
      </c>
      <c r="AK21" s="16">
        <v>0.61797752808988804</v>
      </c>
      <c r="AL21" s="16">
        <v>0.47872340425531901</v>
      </c>
      <c r="AM21" s="16">
        <v>0.47435897435897401</v>
      </c>
      <c r="AN21" s="16"/>
      <c r="AO21" s="16">
        <v>0.46428571428571402</v>
      </c>
      <c r="AP21" s="16">
        <v>0.48605577689243001</v>
      </c>
      <c r="AQ21" s="16">
        <v>0.502857142857143</v>
      </c>
      <c r="AR21" s="16">
        <v>0.536082474226804</v>
      </c>
      <c r="AS21" s="16">
        <v>0.75862068965517204</v>
      </c>
      <c r="AT21" s="16">
        <v>0.45</v>
      </c>
      <c r="AU21" s="16"/>
      <c r="AV21" s="16">
        <v>0.625</v>
      </c>
      <c r="AW21" s="16">
        <v>0.4</v>
      </c>
      <c r="AX21" s="16">
        <v>0.55555555555555602</v>
      </c>
      <c r="AY21" s="16">
        <v>0.41666666666666702</v>
      </c>
      <c r="AZ21" s="16">
        <v>0.42857142857142899</v>
      </c>
      <c r="BA21" s="16">
        <v>0.41176470588235298</v>
      </c>
      <c r="BB21" s="16">
        <v>0.50961538461538503</v>
      </c>
      <c r="BC21" s="16">
        <v>0.33333333333333298</v>
      </c>
      <c r="BD21" s="16">
        <v>0.57142857142857095</v>
      </c>
      <c r="BE21" s="16">
        <v>0.52657004830917897</v>
      </c>
      <c r="BF21" s="16">
        <v>0.5</v>
      </c>
      <c r="BG21" s="16">
        <v>0.70588235294117696</v>
      </c>
      <c r="BH21" s="16">
        <v>0.53333333333333299</v>
      </c>
      <c r="BI21" s="16">
        <v>0.4</v>
      </c>
      <c r="BJ21" s="16">
        <v>0.6</v>
      </c>
      <c r="BK21" s="16">
        <v>0.39583333333333298</v>
      </c>
      <c r="BL21" s="16">
        <v>0.37254901960784298</v>
      </c>
      <c r="BM21" s="16">
        <v>0.66666666666666696</v>
      </c>
      <c r="BN21" s="16">
        <v>0.44444444444444398</v>
      </c>
      <c r="BO21" s="16"/>
      <c r="BP21" s="16">
        <v>0.52817824377457401</v>
      </c>
      <c r="BQ21" s="16"/>
      <c r="BR21" s="16">
        <v>0.47758620689655201</v>
      </c>
      <c r="BS21" s="16"/>
      <c r="BT21" s="16">
        <v>0.53846153846153799</v>
      </c>
    </row>
    <row r="22" spans="2:72" x14ac:dyDescent="0.2">
      <c r="B22" t="s">
        <v>98</v>
      </c>
      <c r="C22" s="16">
        <v>0.45954045954046002</v>
      </c>
      <c r="D22" s="16">
        <v>0.53043478260869603</v>
      </c>
      <c r="E22" s="16">
        <v>0.33613445378151302</v>
      </c>
      <c r="F22" s="16">
        <v>0.47727272727272702</v>
      </c>
      <c r="G22" s="16">
        <v>0.441176470588235</v>
      </c>
      <c r="H22" s="16">
        <v>0.42857142857142899</v>
      </c>
      <c r="I22" s="16">
        <v>0.5</v>
      </c>
      <c r="J22" s="16">
        <v>0.35820895522388102</v>
      </c>
      <c r="K22" s="16">
        <v>0.35483870967741898</v>
      </c>
      <c r="L22" s="16">
        <v>0.46067415730337102</v>
      </c>
      <c r="M22" s="16">
        <v>0.45</v>
      </c>
      <c r="N22" s="16">
        <v>0.41176470588235298</v>
      </c>
      <c r="O22" s="16">
        <v>0.5</v>
      </c>
      <c r="P22" s="16"/>
      <c r="Q22" s="16">
        <v>0.14285714285714299</v>
      </c>
      <c r="R22" s="16">
        <v>0.11267605633802801</v>
      </c>
      <c r="S22" s="16">
        <v>0.32258064516128998</v>
      </c>
      <c r="T22" s="16">
        <v>0.29577464788732399</v>
      </c>
      <c r="U22" s="16">
        <v>0.35483870967741898</v>
      </c>
      <c r="V22" s="16">
        <v>0.40594059405940602</v>
      </c>
      <c r="W22" s="16">
        <v>0.429824561403509</v>
      </c>
      <c r="X22" s="16">
        <v>0.58510638297872297</v>
      </c>
      <c r="Y22" s="16">
        <v>0.649171270718232</v>
      </c>
      <c r="Z22" s="16"/>
      <c r="AA22" s="16">
        <v>0.3125</v>
      </c>
      <c r="AB22" s="16">
        <v>0.63596491228070196</v>
      </c>
      <c r="AC22" s="16"/>
      <c r="AD22" s="16">
        <v>0.17266187050359699</v>
      </c>
      <c r="AE22" s="16">
        <v>0.30769230769230799</v>
      </c>
      <c r="AF22" s="16">
        <v>0.34920634920634902</v>
      </c>
      <c r="AG22" s="16">
        <v>0.32291666666666702</v>
      </c>
      <c r="AH22" s="16">
        <v>0.34615384615384598</v>
      </c>
      <c r="AI22" s="16">
        <v>0.41304347826087001</v>
      </c>
      <c r="AJ22" s="16">
        <v>0.57142857142857095</v>
      </c>
      <c r="AK22" s="16">
        <v>0.64044943820224698</v>
      </c>
      <c r="AL22" s="16">
        <v>0.67021276595744705</v>
      </c>
      <c r="AM22" s="16">
        <v>0.66666666666666696</v>
      </c>
      <c r="AN22" s="16"/>
      <c r="AO22" s="16">
        <v>0.35459183673469402</v>
      </c>
      <c r="AP22" s="16">
        <v>0.48207171314740999</v>
      </c>
      <c r="AQ22" s="16">
        <v>0.53714285714285703</v>
      </c>
      <c r="AR22" s="16">
        <v>0.597938144329897</v>
      </c>
      <c r="AS22" s="16">
        <v>0.63793103448275901</v>
      </c>
      <c r="AT22" s="16">
        <v>0.35</v>
      </c>
      <c r="AU22" s="16"/>
      <c r="AV22" s="16">
        <v>0.375</v>
      </c>
      <c r="AW22" s="16">
        <v>0</v>
      </c>
      <c r="AX22" s="16">
        <v>0.592592592592593</v>
      </c>
      <c r="AY22" s="16">
        <v>0.33333333333333298</v>
      </c>
      <c r="AZ22" s="16">
        <v>0</v>
      </c>
      <c r="BA22" s="16">
        <v>0.308823529411765</v>
      </c>
      <c r="BB22" s="16">
        <v>0.49038461538461497</v>
      </c>
      <c r="BC22" s="16">
        <v>0.33333333333333298</v>
      </c>
      <c r="BD22" s="16">
        <v>0.33333333333333298</v>
      </c>
      <c r="BE22" s="16">
        <v>0.58454106280193197</v>
      </c>
      <c r="BF22" s="16">
        <v>0.53636363636363604</v>
      </c>
      <c r="BG22" s="16">
        <v>0.29411764705882398</v>
      </c>
      <c r="BH22" s="16">
        <v>0.48888888888888898</v>
      </c>
      <c r="BI22" s="16">
        <v>0.35</v>
      </c>
      <c r="BJ22" s="16">
        <v>0.73333333333333295</v>
      </c>
      <c r="BK22" s="16">
        <v>0.27083333333333298</v>
      </c>
      <c r="BL22" s="16">
        <v>0.33333333333333298</v>
      </c>
      <c r="BM22" s="16">
        <v>0.22222222222222199</v>
      </c>
      <c r="BN22" s="16">
        <v>0.33333333333333298</v>
      </c>
      <c r="BO22" s="16"/>
      <c r="BP22" s="16">
        <v>0.51245085190039297</v>
      </c>
      <c r="BQ22" s="16"/>
      <c r="BR22" s="16">
        <v>0.67931034482758601</v>
      </c>
      <c r="BS22" s="16"/>
      <c r="BT22" s="16">
        <v>0.59440559440559404</v>
      </c>
    </row>
    <row r="23" spans="2:72" x14ac:dyDescent="0.2">
      <c r="B23" t="s">
        <v>99</v>
      </c>
      <c r="C23" s="16">
        <v>0.42857142857142899</v>
      </c>
      <c r="D23" s="16">
        <v>0.53623188405797095</v>
      </c>
      <c r="E23" s="16">
        <v>0.33613445378151302</v>
      </c>
      <c r="F23" s="16">
        <v>0.38636363636363602</v>
      </c>
      <c r="G23" s="16">
        <v>0.42647058823529399</v>
      </c>
      <c r="H23" s="16">
        <v>0.30357142857142899</v>
      </c>
      <c r="I23" s="16">
        <v>0.51063829787234005</v>
      </c>
      <c r="J23" s="16">
        <v>0.35820895522388102</v>
      </c>
      <c r="K23" s="16">
        <v>0.29032258064516098</v>
      </c>
      <c r="L23" s="16">
        <v>0.35955056179775302</v>
      </c>
      <c r="M23" s="16">
        <v>0.32500000000000001</v>
      </c>
      <c r="N23" s="16">
        <v>0.26470588235294101</v>
      </c>
      <c r="O23" s="16">
        <v>0.42857142857142899</v>
      </c>
      <c r="P23" s="16"/>
      <c r="Q23" s="16">
        <v>0.158730158730159</v>
      </c>
      <c r="R23" s="16">
        <v>0.183098591549296</v>
      </c>
      <c r="S23" s="16">
        <v>0.17741935483870999</v>
      </c>
      <c r="T23" s="16">
        <v>0.26760563380281699</v>
      </c>
      <c r="U23" s="16">
        <v>0.43548387096774199</v>
      </c>
      <c r="V23" s="16">
        <v>0.45544554455445502</v>
      </c>
      <c r="W23" s="16">
        <v>0.47368421052631599</v>
      </c>
      <c r="X23" s="16">
        <v>0.44680851063829802</v>
      </c>
      <c r="Y23" s="16">
        <v>0.57182320441988999</v>
      </c>
      <c r="Z23" s="16"/>
      <c r="AA23" s="16">
        <v>0.33088235294117602</v>
      </c>
      <c r="AB23" s="16">
        <v>0.54605263157894701</v>
      </c>
      <c r="AC23" s="16"/>
      <c r="AD23" s="16">
        <v>0.25179856115107901</v>
      </c>
      <c r="AE23" s="16">
        <v>0.261538461538462</v>
      </c>
      <c r="AF23" s="16">
        <v>0.25396825396825401</v>
      </c>
      <c r="AG23" s="16">
        <v>0.33333333333333298</v>
      </c>
      <c r="AH23" s="16">
        <v>0.41025641025641002</v>
      </c>
      <c r="AI23" s="16">
        <v>0.36956521739130399</v>
      </c>
      <c r="AJ23" s="16">
        <v>0.52941176470588203</v>
      </c>
      <c r="AK23" s="16">
        <v>0.62921348314606695</v>
      </c>
      <c r="AL23" s="16">
        <v>0.57446808510638303</v>
      </c>
      <c r="AM23" s="16">
        <v>0.54487179487179505</v>
      </c>
      <c r="AN23" s="16"/>
      <c r="AO23" s="16">
        <v>0.35714285714285698</v>
      </c>
      <c r="AP23" s="16">
        <v>0.42231075697211201</v>
      </c>
      <c r="AQ23" s="16">
        <v>0.49142857142857099</v>
      </c>
      <c r="AR23" s="16">
        <v>0.49484536082474201</v>
      </c>
      <c r="AS23" s="16">
        <v>0.68965517241379304</v>
      </c>
      <c r="AT23" s="16">
        <v>0.3</v>
      </c>
      <c r="AU23" s="16"/>
      <c r="AV23" s="16">
        <v>0.3125</v>
      </c>
      <c r="AW23" s="16">
        <v>0.2</v>
      </c>
      <c r="AX23" s="16">
        <v>0.44444444444444398</v>
      </c>
      <c r="AY23" s="16">
        <v>0.41666666666666702</v>
      </c>
      <c r="AZ23" s="16">
        <v>0.57142857142857095</v>
      </c>
      <c r="BA23" s="16">
        <v>0.35294117647058798</v>
      </c>
      <c r="BB23" s="16">
        <v>0.45192307692307698</v>
      </c>
      <c r="BC23" s="16">
        <v>0.3</v>
      </c>
      <c r="BD23" s="16">
        <v>0.19047619047618999</v>
      </c>
      <c r="BE23" s="16">
        <v>0.541062801932367</v>
      </c>
      <c r="BF23" s="16">
        <v>0.55454545454545501</v>
      </c>
      <c r="BG23" s="16">
        <v>0.35294117647058798</v>
      </c>
      <c r="BH23" s="16">
        <v>0.35555555555555601</v>
      </c>
      <c r="BI23" s="16">
        <v>0.4</v>
      </c>
      <c r="BJ23" s="16">
        <v>0.33333333333333298</v>
      </c>
      <c r="BK23" s="16">
        <v>0.45833333333333298</v>
      </c>
      <c r="BL23" s="16">
        <v>0.27450980392156898</v>
      </c>
      <c r="BM23" s="16">
        <v>0.25</v>
      </c>
      <c r="BN23" s="16">
        <v>0.36111111111111099</v>
      </c>
      <c r="BO23" s="16"/>
      <c r="BP23" s="16">
        <v>0.47313237221494098</v>
      </c>
      <c r="BQ23" s="16"/>
      <c r="BR23" s="16">
        <v>0.51724137931034497</v>
      </c>
      <c r="BS23" s="16"/>
      <c r="BT23" s="16">
        <v>0.71561771561771603</v>
      </c>
    </row>
    <row r="24" spans="2:72" x14ac:dyDescent="0.2">
      <c r="B24" t="s">
        <v>100</v>
      </c>
      <c r="C24" s="16">
        <v>9.99000999000999E-3</v>
      </c>
      <c r="D24" s="16">
        <v>8.6956521739130401E-3</v>
      </c>
      <c r="E24" s="16">
        <v>8.4033613445378096E-3</v>
      </c>
      <c r="F24" s="16">
        <v>2.27272727272727E-2</v>
      </c>
      <c r="G24" s="16">
        <v>1.4705882352941201E-2</v>
      </c>
      <c r="H24" s="16">
        <v>0</v>
      </c>
      <c r="I24" s="16">
        <v>2.1276595744680899E-2</v>
      </c>
      <c r="J24" s="16">
        <v>1.49253731343284E-2</v>
      </c>
      <c r="K24" s="16">
        <v>0</v>
      </c>
      <c r="L24" s="16">
        <v>0</v>
      </c>
      <c r="M24" s="16">
        <v>2.5000000000000001E-2</v>
      </c>
      <c r="N24" s="16">
        <v>0</v>
      </c>
      <c r="O24" s="16">
        <v>0</v>
      </c>
      <c r="P24" s="16"/>
      <c r="Q24" s="16">
        <v>3.1746031746031703E-2</v>
      </c>
      <c r="R24" s="16">
        <v>2.8169014084507001E-2</v>
      </c>
      <c r="S24" s="16">
        <v>1.6129032258064498E-2</v>
      </c>
      <c r="T24" s="16">
        <v>0</v>
      </c>
      <c r="U24" s="16">
        <v>1.6129032258064498E-2</v>
      </c>
      <c r="V24" s="16">
        <v>0</v>
      </c>
      <c r="W24" s="16">
        <v>1.7543859649122799E-2</v>
      </c>
      <c r="X24" s="16">
        <v>0</v>
      </c>
      <c r="Y24" s="16">
        <v>5.5248618784530402E-3</v>
      </c>
      <c r="Z24" s="16"/>
      <c r="AA24" s="16">
        <v>1.4705882352941201E-2</v>
      </c>
      <c r="AB24" s="16">
        <v>4.3859649122806998E-3</v>
      </c>
      <c r="AC24" s="16"/>
      <c r="AD24" s="16">
        <v>4.3165467625899297E-2</v>
      </c>
      <c r="AE24" s="16">
        <v>1.5384615384615399E-2</v>
      </c>
      <c r="AF24" s="16">
        <v>1.58730158730159E-2</v>
      </c>
      <c r="AG24" s="16">
        <v>0</v>
      </c>
      <c r="AH24" s="16">
        <v>1.2820512820512799E-2</v>
      </c>
      <c r="AI24" s="16">
        <v>0</v>
      </c>
      <c r="AJ24" s="16">
        <v>8.4033613445378096E-3</v>
      </c>
      <c r="AK24" s="16">
        <v>0</v>
      </c>
      <c r="AL24" s="16">
        <v>0</v>
      </c>
      <c r="AM24" s="16">
        <v>0</v>
      </c>
      <c r="AN24" s="16"/>
      <c r="AO24" s="16">
        <v>2.2959183673469399E-2</v>
      </c>
      <c r="AP24" s="16">
        <v>0</v>
      </c>
      <c r="AQ24" s="16">
        <v>0</v>
      </c>
      <c r="AR24" s="16">
        <v>0</v>
      </c>
      <c r="AS24" s="16">
        <v>0</v>
      </c>
      <c r="AT24" s="16">
        <v>0.05</v>
      </c>
      <c r="AU24" s="16"/>
      <c r="AV24" s="16">
        <v>0</v>
      </c>
      <c r="AW24" s="16">
        <v>0.2</v>
      </c>
      <c r="AX24" s="16">
        <v>9.2592592592592605E-3</v>
      </c>
      <c r="AY24" s="16">
        <v>0</v>
      </c>
      <c r="AZ24" s="16">
        <v>0</v>
      </c>
      <c r="BA24" s="16">
        <v>2.9411764705882401E-2</v>
      </c>
      <c r="BB24" s="16">
        <v>1.9230769230769201E-2</v>
      </c>
      <c r="BC24" s="16">
        <v>0</v>
      </c>
      <c r="BD24" s="16">
        <v>0</v>
      </c>
      <c r="BE24" s="16">
        <v>0</v>
      </c>
      <c r="BF24" s="16">
        <v>0</v>
      </c>
      <c r="BG24" s="16">
        <v>0</v>
      </c>
      <c r="BH24" s="16">
        <v>0</v>
      </c>
      <c r="BI24" s="16">
        <v>0.05</v>
      </c>
      <c r="BJ24" s="16">
        <v>0</v>
      </c>
      <c r="BK24" s="16">
        <v>0</v>
      </c>
      <c r="BL24" s="16">
        <v>3.9215686274509803E-2</v>
      </c>
      <c r="BM24" s="16">
        <v>2.7777777777777801E-2</v>
      </c>
      <c r="BN24" s="16">
        <v>0</v>
      </c>
      <c r="BO24" s="16"/>
      <c r="BP24" s="16">
        <v>2.6212319790301399E-3</v>
      </c>
      <c r="BQ24" s="16"/>
      <c r="BR24" s="16">
        <v>1.7241379310344799E-3</v>
      </c>
      <c r="BS24" s="16"/>
      <c r="BT24" s="16">
        <v>9.3240093240093205E-3</v>
      </c>
    </row>
    <row r="25" spans="2:72" x14ac:dyDescent="0.2">
      <c r="B25" t="s">
        <v>101</v>
      </c>
      <c r="C25" s="16">
        <v>7.9920079920079903E-3</v>
      </c>
      <c r="D25" s="16">
        <v>2.8985507246376799E-3</v>
      </c>
      <c r="E25" s="16">
        <v>8.4033613445378096E-3</v>
      </c>
      <c r="F25" s="16">
        <v>2.27272727272727E-2</v>
      </c>
      <c r="G25" s="16">
        <v>1.4705882352941201E-2</v>
      </c>
      <c r="H25" s="16">
        <v>1.7857142857142901E-2</v>
      </c>
      <c r="I25" s="16">
        <v>0</v>
      </c>
      <c r="J25" s="16">
        <v>1.49253731343284E-2</v>
      </c>
      <c r="K25" s="16">
        <v>0</v>
      </c>
      <c r="L25" s="16">
        <v>1.1235955056179799E-2</v>
      </c>
      <c r="M25" s="16">
        <v>0</v>
      </c>
      <c r="N25" s="16">
        <v>2.9411764705882401E-2</v>
      </c>
      <c r="O25" s="16">
        <v>0</v>
      </c>
      <c r="P25" s="16"/>
      <c r="Q25" s="16">
        <v>4.7619047619047603E-2</v>
      </c>
      <c r="R25" s="16">
        <v>4.2253521126760597E-2</v>
      </c>
      <c r="S25" s="16">
        <v>0</v>
      </c>
      <c r="T25" s="16">
        <v>1.4084507042253501E-2</v>
      </c>
      <c r="U25" s="16">
        <v>0</v>
      </c>
      <c r="V25" s="16">
        <v>9.9009900990098994E-3</v>
      </c>
      <c r="W25" s="16">
        <v>0</v>
      </c>
      <c r="X25" s="16">
        <v>0</v>
      </c>
      <c r="Y25" s="16">
        <v>0</v>
      </c>
      <c r="Z25" s="16"/>
      <c r="AA25" s="16">
        <v>1.4705882352941201E-2</v>
      </c>
      <c r="AB25" s="16">
        <v>0</v>
      </c>
      <c r="AC25" s="16"/>
      <c r="AD25" s="16">
        <v>3.5971223021582698E-2</v>
      </c>
      <c r="AE25" s="16">
        <v>1.5384615384615399E-2</v>
      </c>
      <c r="AF25" s="16">
        <v>0</v>
      </c>
      <c r="AG25" s="16">
        <v>1.0416666666666701E-2</v>
      </c>
      <c r="AH25" s="16">
        <v>1.2820512820512799E-2</v>
      </c>
      <c r="AI25" s="16">
        <v>0</v>
      </c>
      <c r="AJ25" s="16">
        <v>0</v>
      </c>
      <c r="AK25" s="16">
        <v>0</v>
      </c>
      <c r="AL25" s="16">
        <v>0</v>
      </c>
      <c r="AM25" s="16">
        <v>0</v>
      </c>
      <c r="AN25" s="16"/>
      <c r="AO25" s="16">
        <v>1.2755102040816301E-2</v>
      </c>
      <c r="AP25" s="16">
        <v>3.9840637450199202E-3</v>
      </c>
      <c r="AQ25" s="16">
        <v>5.7142857142857099E-3</v>
      </c>
      <c r="AR25" s="16">
        <v>1.03092783505155E-2</v>
      </c>
      <c r="AS25" s="16">
        <v>0</v>
      </c>
      <c r="AT25" s="16">
        <v>0</v>
      </c>
      <c r="AU25" s="16"/>
      <c r="AV25" s="16">
        <v>0</v>
      </c>
      <c r="AW25" s="16">
        <v>0.2</v>
      </c>
      <c r="AX25" s="16">
        <v>0</v>
      </c>
      <c r="AY25" s="16">
        <v>8.3333333333333301E-2</v>
      </c>
      <c r="AZ25" s="16">
        <v>0</v>
      </c>
      <c r="BA25" s="16">
        <v>2.9411764705882401E-2</v>
      </c>
      <c r="BB25" s="16">
        <v>0</v>
      </c>
      <c r="BC25" s="16">
        <v>0</v>
      </c>
      <c r="BD25" s="16">
        <v>4.7619047619047603E-2</v>
      </c>
      <c r="BE25" s="16">
        <v>0</v>
      </c>
      <c r="BF25" s="16">
        <v>0</v>
      </c>
      <c r="BG25" s="16">
        <v>0</v>
      </c>
      <c r="BH25" s="16">
        <v>0</v>
      </c>
      <c r="BI25" s="16">
        <v>0</v>
      </c>
      <c r="BJ25" s="16">
        <v>0</v>
      </c>
      <c r="BK25" s="16">
        <v>4.1666666666666699E-2</v>
      </c>
      <c r="BL25" s="16">
        <v>0</v>
      </c>
      <c r="BM25" s="16">
        <v>2.7777777777777801E-2</v>
      </c>
      <c r="BN25" s="16">
        <v>0</v>
      </c>
      <c r="BO25" s="16"/>
      <c r="BP25" s="16">
        <v>3.9318479685452202E-3</v>
      </c>
      <c r="BQ25" s="16"/>
      <c r="BR25" s="16">
        <v>1.03448275862069E-2</v>
      </c>
      <c r="BS25" s="16"/>
      <c r="BT25" s="16">
        <v>4.6620046620046603E-3</v>
      </c>
    </row>
    <row r="26" spans="2:72" x14ac:dyDescent="0.2">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row>
    <row r="27" spans="2:72" x14ac:dyDescent="0.2">
      <c r="B27" s="6" t="s">
        <v>103</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row>
    <row r="28" spans="2:72" x14ac:dyDescent="0.2">
      <c r="B28" s="22" t="s">
        <v>92</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row>
    <row r="29" spans="2:72" x14ac:dyDescent="0.2">
      <c r="B29" t="s">
        <v>95</v>
      </c>
      <c r="C29" s="16">
        <v>0.66033966033965996</v>
      </c>
      <c r="D29" s="16">
        <v>0.663768115942029</v>
      </c>
      <c r="E29" s="16">
        <v>0.60504201680672298</v>
      </c>
      <c r="F29" s="16">
        <v>0.65909090909090895</v>
      </c>
      <c r="G29" s="16">
        <v>0.72058823529411797</v>
      </c>
      <c r="H29" s="16">
        <v>0.625</v>
      </c>
      <c r="I29" s="16">
        <v>0.70212765957446799</v>
      </c>
      <c r="J29" s="16">
        <v>0.56716417910447803</v>
      </c>
      <c r="K29" s="16">
        <v>0.83870967741935498</v>
      </c>
      <c r="L29" s="16">
        <v>0.62921348314606695</v>
      </c>
      <c r="M29" s="16">
        <v>0.7</v>
      </c>
      <c r="N29" s="16">
        <v>0.70588235294117696</v>
      </c>
      <c r="O29" s="16">
        <v>0.64285714285714302</v>
      </c>
      <c r="P29" s="16"/>
      <c r="Q29" s="16">
        <v>0.476190476190476</v>
      </c>
      <c r="R29" s="16">
        <v>0.647887323943662</v>
      </c>
      <c r="S29" s="16">
        <v>0.64516129032258096</v>
      </c>
      <c r="T29" s="16">
        <v>0.52112676056338003</v>
      </c>
      <c r="U29" s="16">
        <v>0.67741935483870996</v>
      </c>
      <c r="V29" s="16">
        <v>0.633663366336634</v>
      </c>
      <c r="W29" s="16">
        <v>0.62280701754386003</v>
      </c>
      <c r="X29" s="16">
        <v>0.71276595744680804</v>
      </c>
      <c r="Y29" s="16">
        <v>0.72928176795580102</v>
      </c>
      <c r="Z29" s="16"/>
      <c r="AA29" s="16">
        <v>0.60661764705882304</v>
      </c>
      <c r="AB29" s="16">
        <v>0.72587719298245601</v>
      </c>
      <c r="AC29" s="16"/>
      <c r="AD29" s="16">
        <v>0.50359712230215803</v>
      </c>
      <c r="AE29" s="16">
        <v>0.66153846153846196</v>
      </c>
      <c r="AF29" s="16">
        <v>0.476190476190476</v>
      </c>
      <c r="AG29" s="16">
        <v>0.59375</v>
      </c>
      <c r="AH29" s="16">
        <v>0.58974358974358998</v>
      </c>
      <c r="AI29" s="16">
        <v>0.60869565217391297</v>
      </c>
      <c r="AJ29" s="16">
        <v>0.70588235294117696</v>
      </c>
      <c r="AK29" s="16">
        <v>0.74157303370786498</v>
      </c>
      <c r="AL29" s="16">
        <v>0.840425531914894</v>
      </c>
      <c r="AM29" s="16">
        <v>0.80128205128205099</v>
      </c>
      <c r="AN29" s="16"/>
      <c r="AO29" s="16">
        <v>0.58928571428571397</v>
      </c>
      <c r="AP29" s="16">
        <v>0.72111553784860605</v>
      </c>
      <c r="AQ29" s="16">
        <v>0.70285714285714296</v>
      </c>
      <c r="AR29" s="16">
        <v>0.67010309278350499</v>
      </c>
      <c r="AS29" s="16">
        <v>0.79310344827586199</v>
      </c>
      <c r="AT29" s="16">
        <v>0.6</v>
      </c>
      <c r="AU29" s="16"/>
      <c r="AV29" s="16">
        <v>0.5625</v>
      </c>
      <c r="AW29" s="16">
        <v>0.8</v>
      </c>
      <c r="AX29" s="16">
        <v>0.77777777777777801</v>
      </c>
      <c r="AY29" s="16">
        <v>0.66666666666666696</v>
      </c>
      <c r="AZ29" s="16">
        <v>0.42857142857142899</v>
      </c>
      <c r="BA29" s="16">
        <v>0.61764705882352899</v>
      </c>
      <c r="BB29" s="16">
        <v>0.73076923076923095</v>
      </c>
      <c r="BC29" s="16">
        <v>0.73333333333333295</v>
      </c>
      <c r="BD29" s="16">
        <v>0.42857142857142899</v>
      </c>
      <c r="BE29" s="16">
        <v>0.71980676328502402</v>
      </c>
      <c r="BF29" s="16">
        <v>0.60909090909090902</v>
      </c>
      <c r="BG29" s="16">
        <v>0.64705882352941202</v>
      </c>
      <c r="BH29" s="16">
        <v>0.68888888888888899</v>
      </c>
      <c r="BI29" s="16">
        <v>0.5</v>
      </c>
      <c r="BJ29" s="16">
        <v>0.73333333333333295</v>
      </c>
      <c r="BK29" s="16">
        <v>0.52083333333333304</v>
      </c>
      <c r="BL29" s="16">
        <v>0.62745098039215697</v>
      </c>
      <c r="BM29" s="16">
        <v>0.52777777777777801</v>
      </c>
      <c r="BN29" s="16">
        <v>0.5</v>
      </c>
      <c r="BO29" s="16"/>
      <c r="BP29" s="16">
        <v>0.71559633027522895</v>
      </c>
      <c r="BQ29" s="16"/>
      <c r="BR29" s="16">
        <v>0.70344827586206904</v>
      </c>
      <c r="BS29" s="16"/>
      <c r="BT29" s="16">
        <v>0.72027972027971998</v>
      </c>
    </row>
    <row r="30" spans="2:72" x14ac:dyDescent="0.2">
      <c r="B30" t="s">
        <v>98</v>
      </c>
      <c r="C30" s="16">
        <v>0.54845154845154798</v>
      </c>
      <c r="D30" s="16">
        <v>0.59130434782608698</v>
      </c>
      <c r="E30" s="16">
        <v>0.45378151260504201</v>
      </c>
      <c r="F30" s="16">
        <v>0.59090909090909105</v>
      </c>
      <c r="G30" s="16">
        <v>0.55882352941176505</v>
      </c>
      <c r="H30" s="16">
        <v>0.53571428571428603</v>
      </c>
      <c r="I30" s="16">
        <v>0.55319148936170204</v>
      </c>
      <c r="J30" s="16">
        <v>0.43283582089552203</v>
      </c>
      <c r="K30" s="16">
        <v>0.64516129032258096</v>
      </c>
      <c r="L30" s="16">
        <v>0.52808988764044895</v>
      </c>
      <c r="M30" s="16">
        <v>0.6</v>
      </c>
      <c r="N30" s="16">
        <v>0.55882352941176505</v>
      </c>
      <c r="O30" s="16">
        <v>0.42857142857142899</v>
      </c>
      <c r="P30" s="16"/>
      <c r="Q30" s="16">
        <v>0.317460317460317</v>
      </c>
      <c r="R30" s="16">
        <v>0.28169014084506999</v>
      </c>
      <c r="S30" s="16">
        <v>0.40322580645161299</v>
      </c>
      <c r="T30" s="16">
        <v>0.50704225352112697</v>
      </c>
      <c r="U30" s="16">
        <v>0.532258064516129</v>
      </c>
      <c r="V30" s="16">
        <v>0.524752475247525</v>
      </c>
      <c r="W30" s="16">
        <v>0.53508771929824595</v>
      </c>
      <c r="X30" s="16">
        <v>0.61702127659574502</v>
      </c>
      <c r="Y30" s="16">
        <v>0.67127071823204398</v>
      </c>
      <c r="Z30" s="16"/>
      <c r="AA30" s="16">
        <v>0.45588235294117602</v>
      </c>
      <c r="AB30" s="16">
        <v>0.66008771929824595</v>
      </c>
      <c r="AC30" s="16"/>
      <c r="AD30" s="16">
        <v>0.35251798561151099</v>
      </c>
      <c r="AE30" s="16">
        <v>0.33846153846153798</v>
      </c>
      <c r="AF30" s="16">
        <v>0.34920634920634902</v>
      </c>
      <c r="AG30" s="16">
        <v>0.59375</v>
      </c>
      <c r="AH30" s="16">
        <v>0.487179487179487</v>
      </c>
      <c r="AI30" s="16">
        <v>0.52173913043478304</v>
      </c>
      <c r="AJ30" s="16">
        <v>0.58823529411764697</v>
      </c>
      <c r="AK30" s="16">
        <v>0.651685393258427</v>
      </c>
      <c r="AL30" s="16">
        <v>0.74468085106382997</v>
      </c>
      <c r="AM30" s="16">
        <v>0.69871794871794901</v>
      </c>
      <c r="AN30" s="16"/>
      <c r="AO30" s="16">
        <v>0.45408163265306101</v>
      </c>
      <c r="AP30" s="16">
        <v>0.60557768924302802</v>
      </c>
      <c r="AQ30" s="16">
        <v>0.61142857142857099</v>
      </c>
      <c r="AR30" s="16">
        <v>0.62886597938144295</v>
      </c>
      <c r="AS30" s="16">
        <v>0.65517241379310298</v>
      </c>
      <c r="AT30" s="16">
        <v>0.4</v>
      </c>
      <c r="AU30" s="16"/>
      <c r="AV30" s="16">
        <v>0.4375</v>
      </c>
      <c r="AW30" s="16">
        <v>0.4</v>
      </c>
      <c r="AX30" s="16">
        <v>0.67592592592592604</v>
      </c>
      <c r="AY30" s="16">
        <v>0.5</v>
      </c>
      <c r="AZ30" s="16">
        <v>0.42857142857142899</v>
      </c>
      <c r="BA30" s="16">
        <v>0.48529411764705899</v>
      </c>
      <c r="BB30" s="16">
        <v>0.54807692307692302</v>
      </c>
      <c r="BC30" s="16">
        <v>0.4</v>
      </c>
      <c r="BD30" s="16">
        <v>0.28571428571428598</v>
      </c>
      <c r="BE30" s="16">
        <v>0.62801932367149804</v>
      </c>
      <c r="BF30" s="16">
        <v>0.62727272727272698</v>
      </c>
      <c r="BG30" s="16">
        <v>0.23529411764705899</v>
      </c>
      <c r="BH30" s="16">
        <v>0.61111111111111105</v>
      </c>
      <c r="BI30" s="16">
        <v>0.45</v>
      </c>
      <c r="BJ30" s="16">
        <v>0.53333333333333299</v>
      </c>
      <c r="BK30" s="16">
        <v>0.45833333333333298</v>
      </c>
      <c r="BL30" s="16">
        <v>0.41176470588235298</v>
      </c>
      <c r="BM30" s="16">
        <v>0.44444444444444398</v>
      </c>
      <c r="BN30" s="16">
        <v>0.44444444444444398</v>
      </c>
      <c r="BO30" s="16"/>
      <c r="BP30" s="16">
        <v>0.60943643512450896</v>
      </c>
      <c r="BQ30" s="16"/>
      <c r="BR30" s="16">
        <v>0.66206896551724104</v>
      </c>
      <c r="BS30" s="16"/>
      <c r="BT30" s="16">
        <v>0.66200466200466201</v>
      </c>
    </row>
    <row r="31" spans="2:72" x14ac:dyDescent="0.2">
      <c r="B31" t="s">
        <v>99</v>
      </c>
      <c r="C31" s="16">
        <v>0.544455544455544</v>
      </c>
      <c r="D31" s="16">
        <v>0.59420289855072495</v>
      </c>
      <c r="E31" s="16">
        <v>0.44537815126050401</v>
      </c>
      <c r="F31" s="16">
        <v>0.45454545454545497</v>
      </c>
      <c r="G31" s="16">
        <v>0.55882352941176505</v>
      </c>
      <c r="H31" s="16">
        <v>0.46428571428571402</v>
      </c>
      <c r="I31" s="16">
        <v>0.52127659574468099</v>
      </c>
      <c r="J31" s="16">
        <v>0.49253731343283602</v>
      </c>
      <c r="K31" s="16">
        <v>0.70967741935483897</v>
      </c>
      <c r="L31" s="16">
        <v>0.50561797752809001</v>
      </c>
      <c r="M31" s="16">
        <v>0.72499999999999998</v>
      </c>
      <c r="N31" s="16">
        <v>0.52941176470588203</v>
      </c>
      <c r="O31" s="16">
        <v>0.5</v>
      </c>
      <c r="P31" s="16"/>
      <c r="Q31" s="16">
        <v>0.22222222222222199</v>
      </c>
      <c r="R31" s="16">
        <v>0.36619718309859201</v>
      </c>
      <c r="S31" s="16">
        <v>0.43548387096774199</v>
      </c>
      <c r="T31" s="16">
        <v>0.49295774647887303</v>
      </c>
      <c r="U31" s="16">
        <v>0.56451612903225801</v>
      </c>
      <c r="V31" s="16">
        <v>0.51485148514851498</v>
      </c>
      <c r="W31" s="16">
        <v>0.56140350877193002</v>
      </c>
      <c r="X31" s="16">
        <v>0.54255319148936199</v>
      </c>
      <c r="Y31" s="16">
        <v>0.66574585635359096</v>
      </c>
      <c r="Z31" s="16"/>
      <c r="AA31" s="16">
        <v>0.465073529411765</v>
      </c>
      <c r="AB31" s="16">
        <v>0.640350877192982</v>
      </c>
      <c r="AC31" s="16"/>
      <c r="AD31" s="16">
        <v>0.35971223021582699</v>
      </c>
      <c r="AE31" s="16">
        <v>0.36923076923076897</v>
      </c>
      <c r="AF31" s="16">
        <v>0.365079365079365</v>
      </c>
      <c r="AG31" s="16">
        <v>0.46875</v>
      </c>
      <c r="AH31" s="16">
        <v>0.44871794871794901</v>
      </c>
      <c r="AI31" s="16">
        <v>0.53260869565217395</v>
      </c>
      <c r="AJ31" s="16">
        <v>0.63865546218487401</v>
      </c>
      <c r="AK31" s="16">
        <v>0.71910112359550604</v>
      </c>
      <c r="AL31" s="16">
        <v>0.73404255319148903</v>
      </c>
      <c r="AM31" s="16">
        <v>0.69230769230769196</v>
      </c>
      <c r="AN31" s="16"/>
      <c r="AO31" s="16">
        <v>0.477040816326531</v>
      </c>
      <c r="AP31" s="16">
        <v>0.55378486055776899</v>
      </c>
      <c r="AQ31" s="16">
        <v>0.628571428571429</v>
      </c>
      <c r="AR31" s="16">
        <v>0.55670103092783496</v>
      </c>
      <c r="AS31" s="16">
        <v>0.75862068965517204</v>
      </c>
      <c r="AT31" s="16">
        <v>0.35</v>
      </c>
      <c r="AU31" s="16"/>
      <c r="AV31" s="16">
        <v>0.25</v>
      </c>
      <c r="AW31" s="16">
        <v>0.4</v>
      </c>
      <c r="AX31" s="16">
        <v>0.62037037037037002</v>
      </c>
      <c r="AY31" s="16">
        <v>0.33333333333333298</v>
      </c>
      <c r="AZ31" s="16">
        <v>0.57142857142857095</v>
      </c>
      <c r="BA31" s="16">
        <v>0.5</v>
      </c>
      <c r="BB31" s="16">
        <v>0.54807692307692302</v>
      </c>
      <c r="BC31" s="16">
        <v>0.43333333333333302</v>
      </c>
      <c r="BD31" s="16">
        <v>0.42857142857142899</v>
      </c>
      <c r="BE31" s="16">
        <v>0.623188405797101</v>
      </c>
      <c r="BF31" s="16">
        <v>0.58181818181818201</v>
      </c>
      <c r="BG31" s="16">
        <v>0.35294117647058798</v>
      </c>
      <c r="BH31" s="16">
        <v>0.66666666666666696</v>
      </c>
      <c r="BI31" s="16">
        <v>0.35</v>
      </c>
      <c r="BJ31" s="16">
        <v>0.53333333333333299</v>
      </c>
      <c r="BK31" s="16">
        <v>0.5</v>
      </c>
      <c r="BL31" s="16">
        <v>0.41176470588235298</v>
      </c>
      <c r="BM31" s="16">
        <v>0.41666666666666702</v>
      </c>
      <c r="BN31" s="16">
        <v>0.47222222222222199</v>
      </c>
      <c r="BO31" s="16"/>
      <c r="BP31" s="16">
        <v>0.61598951507208399</v>
      </c>
      <c r="BQ31" s="16"/>
      <c r="BR31" s="16">
        <v>0.60172413793103496</v>
      </c>
      <c r="BS31" s="16"/>
      <c r="BT31" s="16">
        <v>0.69230769230769196</v>
      </c>
    </row>
    <row r="32" spans="2:72" x14ac:dyDescent="0.2">
      <c r="B32" t="s">
        <v>96</v>
      </c>
      <c r="C32" s="16">
        <v>0.50049950049950098</v>
      </c>
      <c r="D32" s="16">
        <v>0.50144927536231898</v>
      </c>
      <c r="E32" s="16">
        <v>0.436974789915966</v>
      </c>
      <c r="F32" s="16">
        <v>0.56818181818181801</v>
      </c>
      <c r="G32" s="16">
        <v>0.47058823529411797</v>
      </c>
      <c r="H32" s="16">
        <v>0.55357142857142905</v>
      </c>
      <c r="I32" s="16">
        <v>0.47872340425531901</v>
      </c>
      <c r="J32" s="16">
        <v>0.44776119402985098</v>
      </c>
      <c r="K32" s="16">
        <v>0.58064516129032295</v>
      </c>
      <c r="L32" s="16">
        <v>0.49438202247190999</v>
      </c>
      <c r="M32" s="16">
        <v>0.52500000000000002</v>
      </c>
      <c r="N32" s="16">
        <v>0.52941176470588203</v>
      </c>
      <c r="O32" s="16">
        <v>0.85714285714285698</v>
      </c>
      <c r="P32" s="16"/>
      <c r="Q32" s="16">
        <v>0.33333333333333298</v>
      </c>
      <c r="R32" s="16">
        <v>0.36619718309859201</v>
      </c>
      <c r="S32" s="16">
        <v>0.33870967741935498</v>
      </c>
      <c r="T32" s="16">
        <v>0.43661971830985902</v>
      </c>
      <c r="U32" s="16">
        <v>0.43548387096774199</v>
      </c>
      <c r="V32" s="16">
        <v>0.50495049504950495</v>
      </c>
      <c r="W32" s="16">
        <v>0.53508771929824595</v>
      </c>
      <c r="X32" s="16">
        <v>0.64893617021276595</v>
      </c>
      <c r="Y32" s="16">
        <v>0.55801104972375704</v>
      </c>
      <c r="Z32" s="16"/>
      <c r="AA32" s="16">
        <v>0.4375</v>
      </c>
      <c r="AB32" s="16">
        <v>0.57675438596491202</v>
      </c>
      <c r="AC32" s="16"/>
      <c r="AD32" s="16">
        <v>0.39568345323741</v>
      </c>
      <c r="AE32" s="16">
        <v>0.41538461538461502</v>
      </c>
      <c r="AF32" s="16">
        <v>0.34920634920634902</v>
      </c>
      <c r="AG32" s="16">
        <v>0.46875</v>
      </c>
      <c r="AH32" s="16">
        <v>0.53846153846153799</v>
      </c>
      <c r="AI32" s="16">
        <v>0.51086956521739102</v>
      </c>
      <c r="AJ32" s="16">
        <v>0.53781512605042003</v>
      </c>
      <c r="AK32" s="16">
        <v>0.61797752808988804</v>
      </c>
      <c r="AL32" s="16">
        <v>0.60638297872340396</v>
      </c>
      <c r="AM32" s="16">
        <v>0.53205128205128205</v>
      </c>
      <c r="AN32" s="16"/>
      <c r="AO32" s="16">
        <v>0.42857142857142899</v>
      </c>
      <c r="AP32" s="16">
        <v>0.52191235059760999</v>
      </c>
      <c r="AQ32" s="16">
        <v>0.56000000000000005</v>
      </c>
      <c r="AR32" s="16">
        <v>0.536082474226804</v>
      </c>
      <c r="AS32" s="16">
        <v>0.62068965517241403</v>
      </c>
      <c r="AT32" s="16">
        <v>0.5</v>
      </c>
      <c r="AU32" s="16"/>
      <c r="AV32" s="16">
        <v>0.375</v>
      </c>
      <c r="AW32" s="16">
        <v>0</v>
      </c>
      <c r="AX32" s="16">
        <v>0.55555555555555602</v>
      </c>
      <c r="AY32" s="16">
        <v>0.66666666666666696</v>
      </c>
      <c r="AZ32" s="16">
        <v>0.57142857142857095</v>
      </c>
      <c r="BA32" s="16">
        <v>0.441176470588235</v>
      </c>
      <c r="BB32" s="16">
        <v>0.45192307692307698</v>
      </c>
      <c r="BC32" s="16">
        <v>0.5</v>
      </c>
      <c r="BD32" s="16">
        <v>0.38095238095238099</v>
      </c>
      <c r="BE32" s="16">
        <v>0.58937198067632801</v>
      </c>
      <c r="BF32" s="16">
        <v>0.51818181818181797</v>
      </c>
      <c r="BG32" s="16">
        <v>0.47058823529411797</v>
      </c>
      <c r="BH32" s="16">
        <v>0.47777777777777802</v>
      </c>
      <c r="BI32" s="16">
        <v>0.35</v>
      </c>
      <c r="BJ32" s="16">
        <v>0.46666666666666701</v>
      </c>
      <c r="BK32" s="16">
        <v>0.52083333333333304</v>
      </c>
      <c r="BL32" s="16">
        <v>0.45098039215686297</v>
      </c>
      <c r="BM32" s="16">
        <v>0.38888888888888901</v>
      </c>
      <c r="BN32" s="16">
        <v>0.47222222222222199</v>
      </c>
      <c r="BO32" s="16"/>
      <c r="BP32" s="16">
        <v>0.54521625163827003</v>
      </c>
      <c r="BQ32" s="16"/>
      <c r="BR32" s="16">
        <v>0.54482758620689697</v>
      </c>
      <c r="BS32" s="16"/>
      <c r="BT32" s="16">
        <v>0.55944055944055904</v>
      </c>
    </row>
    <row r="33" spans="2:72" x14ac:dyDescent="0.2">
      <c r="B33" t="s">
        <v>97</v>
      </c>
      <c r="C33" s="16">
        <v>0.41758241758241799</v>
      </c>
      <c r="D33" s="16">
        <v>0.434782608695652</v>
      </c>
      <c r="E33" s="16">
        <v>0.36134453781512599</v>
      </c>
      <c r="F33" s="16">
        <v>0.40909090909090901</v>
      </c>
      <c r="G33" s="16">
        <v>0.42647058823529399</v>
      </c>
      <c r="H33" s="16">
        <v>0.44642857142857101</v>
      </c>
      <c r="I33" s="16">
        <v>0.35106382978723399</v>
      </c>
      <c r="J33" s="16">
        <v>0.402985074626866</v>
      </c>
      <c r="K33" s="16">
        <v>0.483870967741935</v>
      </c>
      <c r="L33" s="16">
        <v>0.43820224719101097</v>
      </c>
      <c r="M33" s="16">
        <v>0.42499999999999999</v>
      </c>
      <c r="N33" s="16">
        <v>0.441176470588235</v>
      </c>
      <c r="O33" s="16">
        <v>0.5</v>
      </c>
      <c r="P33" s="16"/>
      <c r="Q33" s="16">
        <v>0.55555555555555602</v>
      </c>
      <c r="R33" s="16">
        <v>0.42253521126760601</v>
      </c>
      <c r="S33" s="16">
        <v>0.41935483870967699</v>
      </c>
      <c r="T33" s="16">
        <v>0.338028169014085</v>
      </c>
      <c r="U33" s="16">
        <v>0.41935483870967699</v>
      </c>
      <c r="V33" s="16">
        <v>0.34653465346534701</v>
      </c>
      <c r="W33" s="16">
        <v>0.35087719298245601</v>
      </c>
      <c r="X33" s="16">
        <v>0.43617021276595702</v>
      </c>
      <c r="Y33" s="16">
        <v>0.44475138121546998</v>
      </c>
      <c r="Z33" s="16"/>
      <c r="AA33" s="16">
        <v>0.39705882352941202</v>
      </c>
      <c r="AB33" s="16">
        <v>0.44298245614035098</v>
      </c>
      <c r="AC33" s="16"/>
      <c r="AD33" s="16">
        <v>0.46762589928057602</v>
      </c>
      <c r="AE33" s="16">
        <v>0.36923076923076897</v>
      </c>
      <c r="AF33" s="16">
        <v>0.317460317460317</v>
      </c>
      <c r="AG33" s="16">
        <v>0.375</v>
      </c>
      <c r="AH33" s="16">
        <v>0.46153846153846201</v>
      </c>
      <c r="AI33" s="16">
        <v>0.36956521739130399</v>
      </c>
      <c r="AJ33" s="16">
        <v>0.40336134453781503</v>
      </c>
      <c r="AK33" s="16">
        <v>0.49438202247190999</v>
      </c>
      <c r="AL33" s="16">
        <v>0.48936170212766</v>
      </c>
      <c r="AM33" s="16">
        <v>0.39743589743589702</v>
      </c>
      <c r="AN33" s="16"/>
      <c r="AO33" s="16">
        <v>0.37244897959183698</v>
      </c>
      <c r="AP33" s="16">
        <v>0.43027888446215101</v>
      </c>
      <c r="AQ33" s="16">
        <v>0.45714285714285702</v>
      </c>
      <c r="AR33" s="16">
        <v>0.463917525773196</v>
      </c>
      <c r="AS33" s="16">
        <v>0.51724137931034497</v>
      </c>
      <c r="AT33" s="16">
        <v>0.3</v>
      </c>
      <c r="AU33" s="16"/>
      <c r="AV33" s="16">
        <v>0.25</v>
      </c>
      <c r="AW33" s="16">
        <v>0.2</v>
      </c>
      <c r="AX33" s="16">
        <v>0.38888888888888901</v>
      </c>
      <c r="AY33" s="16">
        <v>0.41666666666666702</v>
      </c>
      <c r="AZ33" s="16">
        <v>0.14285714285714299</v>
      </c>
      <c r="BA33" s="16">
        <v>0.5</v>
      </c>
      <c r="BB33" s="16">
        <v>0.47115384615384598</v>
      </c>
      <c r="BC33" s="16">
        <v>0.36666666666666697</v>
      </c>
      <c r="BD33" s="16">
        <v>0.38095238095238099</v>
      </c>
      <c r="BE33" s="16">
        <v>0.46859903381642498</v>
      </c>
      <c r="BF33" s="16">
        <v>0.42727272727272703</v>
      </c>
      <c r="BG33" s="16">
        <v>0.41176470588235298</v>
      </c>
      <c r="BH33" s="16">
        <v>0.44444444444444398</v>
      </c>
      <c r="BI33" s="16">
        <v>0.45</v>
      </c>
      <c r="BJ33" s="16">
        <v>0.53333333333333299</v>
      </c>
      <c r="BK33" s="16">
        <v>0.20833333333333301</v>
      </c>
      <c r="BL33" s="16">
        <v>0.29411764705882398</v>
      </c>
      <c r="BM33" s="16">
        <v>0.44444444444444398</v>
      </c>
      <c r="BN33" s="16">
        <v>0.38888888888888901</v>
      </c>
      <c r="BO33" s="16"/>
      <c r="BP33" s="16">
        <v>0.461336828309305</v>
      </c>
      <c r="BQ33" s="16"/>
      <c r="BR33" s="16">
        <v>0.437931034482759</v>
      </c>
      <c r="BS33" s="16"/>
      <c r="BT33" s="16">
        <v>0.44522144522144502</v>
      </c>
    </row>
    <row r="34" spans="2:72" x14ac:dyDescent="0.2">
      <c r="B34" t="s">
        <v>100</v>
      </c>
      <c r="C34" s="16">
        <v>6.9930069930069904E-3</v>
      </c>
      <c r="D34" s="16">
        <v>1.15942028985507E-2</v>
      </c>
      <c r="E34" s="16">
        <v>0</v>
      </c>
      <c r="F34" s="16">
        <v>2.27272727272727E-2</v>
      </c>
      <c r="G34" s="16">
        <v>0</v>
      </c>
      <c r="H34" s="16">
        <v>0</v>
      </c>
      <c r="I34" s="16">
        <v>1.0638297872340399E-2</v>
      </c>
      <c r="J34" s="16">
        <v>1.49253731343284E-2</v>
      </c>
      <c r="K34" s="16">
        <v>0</v>
      </c>
      <c r="L34" s="16">
        <v>0</v>
      </c>
      <c r="M34" s="16">
        <v>0</v>
      </c>
      <c r="N34" s="16">
        <v>0</v>
      </c>
      <c r="O34" s="16">
        <v>0</v>
      </c>
      <c r="P34" s="16"/>
      <c r="Q34" s="16">
        <v>1.58730158730159E-2</v>
      </c>
      <c r="R34" s="16">
        <v>1.4084507042253501E-2</v>
      </c>
      <c r="S34" s="16">
        <v>1.6129032258064498E-2</v>
      </c>
      <c r="T34" s="16">
        <v>0</v>
      </c>
      <c r="U34" s="16">
        <v>3.2258064516128997E-2</v>
      </c>
      <c r="V34" s="16">
        <v>9.9009900990098994E-3</v>
      </c>
      <c r="W34" s="16">
        <v>0</v>
      </c>
      <c r="X34" s="16">
        <v>0</v>
      </c>
      <c r="Y34" s="16">
        <v>2.7624309392265201E-3</v>
      </c>
      <c r="Z34" s="16"/>
      <c r="AA34" s="16">
        <v>1.10294117647059E-2</v>
      </c>
      <c r="AB34" s="16">
        <v>2.1929824561403499E-3</v>
      </c>
      <c r="AC34" s="16"/>
      <c r="AD34" s="16">
        <v>2.15827338129496E-2</v>
      </c>
      <c r="AE34" s="16">
        <v>1.5384615384615399E-2</v>
      </c>
      <c r="AF34" s="16">
        <v>3.1746031746031703E-2</v>
      </c>
      <c r="AG34" s="16">
        <v>0</v>
      </c>
      <c r="AH34" s="16">
        <v>1.2820512820512799E-2</v>
      </c>
      <c r="AI34" s="16">
        <v>0</v>
      </c>
      <c r="AJ34" s="16">
        <v>0</v>
      </c>
      <c r="AK34" s="16">
        <v>0</v>
      </c>
      <c r="AL34" s="16">
        <v>0</v>
      </c>
      <c r="AM34" s="16">
        <v>0</v>
      </c>
      <c r="AN34" s="16"/>
      <c r="AO34" s="16">
        <v>1.53061224489796E-2</v>
      </c>
      <c r="AP34" s="16">
        <v>0</v>
      </c>
      <c r="AQ34" s="16">
        <v>0</v>
      </c>
      <c r="AR34" s="16">
        <v>0</v>
      </c>
      <c r="AS34" s="16">
        <v>0</v>
      </c>
      <c r="AT34" s="16">
        <v>0.05</v>
      </c>
      <c r="AU34" s="16"/>
      <c r="AV34" s="16">
        <v>0</v>
      </c>
      <c r="AW34" s="16">
        <v>0</v>
      </c>
      <c r="AX34" s="16">
        <v>0</v>
      </c>
      <c r="AY34" s="16">
        <v>0</v>
      </c>
      <c r="AZ34" s="16">
        <v>0</v>
      </c>
      <c r="BA34" s="16">
        <v>1.4705882352941201E-2</v>
      </c>
      <c r="BB34" s="16">
        <v>9.6153846153846194E-3</v>
      </c>
      <c r="BC34" s="16">
        <v>0</v>
      </c>
      <c r="BD34" s="16">
        <v>0</v>
      </c>
      <c r="BE34" s="16">
        <v>4.8309178743961402E-3</v>
      </c>
      <c r="BF34" s="16">
        <v>0</v>
      </c>
      <c r="BG34" s="16">
        <v>0</v>
      </c>
      <c r="BH34" s="16">
        <v>1.1111111111111099E-2</v>
      </c>
      <c r="BI34" s="16">
        <v>0</v>
      </c>
      <c r="BJ34" s="16">
        <v>0</v>
      </c>
      <c r="BK34" s="16">
        <v>2.0833333333333301E-2</v>
      </c>
      <c r="BL34" s="16">
        <v>3.9215686274509803E-2</v>
      </c>
      <c r="BM34" s="16">
        <v>0</v>
      </c>
      <c r="BN34" s="16">
        <v>0</v>
      </c>
      <c r="BO34" s="16"/>
      <c r="BP34" s="16">
        <v>2.6212319790301399E-3</v>
      </c>
      <c r="BQ34" s="16"/>
      <c r="BR34" s="16">
        <v>6.8965517241379301E-3</v>
      </c>
      <c r="BS34" s="16"/>
      <c r="BT34" s="16">
        <v>9.3240093240093205E-3</v>
      </c>
    </row>
    <row r="35" spans="2:72" x14ac:dyDescent="0.2">
      <c r="B35" t="s">
        <v>101</v>
      </c>
      <c r="C35" s="16">
        <v>2.4975024975025E-2</v>
      </c>
      <c r="D35" s="16">
        <v>1.4492753623188401E-2</v>
      </c>
      <c r="E35" s="16">
        <v>1.6806722689075598E-2</v>
      </c>
      <c r="F35" s="16">
        <v>9.0909090909090898E-2</v>
      </c>
      <c r="G35" s="16">
        <v>2.9411764705882401E-2</v>
      </c>
      <c r="H35" s="16">
        <v>3.5714285714285698E-2</v>
      </c>
      <c r="I35" s="16">
        <v>1.0638297872340399E-2</v>
      </c>
      <c r="J35" s="16">
        <v>1.49253731343284E-2</v>
      </c>
      <c r="K35" s="16">
        <v>0</v>
      </c>
      <c r="L35" s="16">
        <v>3.3707865168539297E-2</v>
      </c>
      <c r="M35" s="16">
        <v>0.05</v>
      </c>
      <c r="N35" s="16">
        <v>5.8823529411764698E-2</v>
      </c>
      <c r="O35" s="16">
        <v>7.1428571428571397E-2</v>
      </c>
      <c r="P35" s="16"/>
      <c r="Q35" s="16">
        <v>0.126984126984127</v>
      </c>
      <c r="R35" s="16">
        <v>8.4507042253521097E-2</v>
      </c>
      <c r="S35" s="16">
        <v>6.4516129032258104E-2</v>
      </c>
      <c r="T35" s="16">
        <v>1.4084507042253501E-2</v>
      </c>
      <c r="U35" s="16">
        <v>0</v>
      </c>
      <c r="V35" s="16">
        <v>1.9801980198019799E-2</v>
      </c>
      <c r="W35" s="16">
        <v>8.7719298245613996E-3</v>
      </c>
      <c r="X35" s="16">
        <v>0</v>
      </c>
      <c r="Y35" s="16">
        <v>5.5248618784530402E-3</v>
      </c>
      <c r="Z35" s="16"/>
      <c r="AA35" s="16">
        <v>4.0441176470588203E-2</v>
      </c>
      <c r="AB35" s="16">
        <v>4.3859649122806998E-3</v>
      </c>
      <c r="AC35" s="16"/>
      <c r="AD35" s="16">
        <v>7.9136690647481994E-2</v>
      </c>
      <c r="AE35" s="16">
        <v>4.6153846153846198E-2</v>
      </c>
      <c r="AF35" s="16">
        <v>4.7619047619047603E-2</v>
      </c>
      <c r="AG35" s="16">
        <v>2.0833333333333301E-2</v>
      </c>
      <c r="AH35" s="16">
        <v>1.2820512820512799E-2</v>
      </c>
      <c r="AI35" s="16">
        <v>2.1739130434782601E-2</v>
      </c>
      <c r="AJ35" s="16">
        <v>0</v>
      </c>
      <c r="AK35" s="16">
        <v>0</v>
      </c>
      <c r="AL35" s="16">
        <v>0</v>
      </c>
      <c r="AM35" s="16">
        <v>1.2820512820512799E-2</v>
      </c>
      <c r="AN35" s="16"/>
      <c r="AO35" s="16">
        <v>3.5714285714285698E-2</v>
      </c>
      <c r="AP35" s="16">
        <v>1.1952191235059801E-2</v>
      </c>
      <c r="AQ35" s="16">
        <v>2.2857142857142899E-2</v>
      </c>
      <c r="AR35" s="16">
        <v>3.09278350515464E-2</v>
      </c>
      <c r="AS35" s="16">
        <v>0</v>
      </c>
      <c r="AT35" s="16">
        <v>0</v>
      </c>
      <c r="AU35" s="16"/>
      <c r="AV35" s="16">
        <v>0.125</v>
      </c>
      <c r="AW35" s="16">
        <v>0</v>
      </c>
      <c r="AX35" s="16">
        <v>0</v>
      </c>
      <c r="AY35" s="16">
        <v>8.3333333333333301E-2</v>
      </c>
      <c r="AZ35" s="16">
        <v>0.14285714285714299</v>
      </c>
      <c r="BA35" s="16">
        <v>2.9411764705882401E-2</v>
      </c>
      <c r="BB35" s="16">
        <v>1.9230769230769201E-2</v>
      </c>
      <c r="BC35" s="16">
        <v>0</v>
      </c>
      <c r="BD35" s="16">
        <v>0.14285714285714299</v>
      </c>
      <c r="BE35" s="16">
        <v>0</v>
      </c>
      <c r="BF35" s="16">
        <v>0</v>
      </c>
      <c r="BG35" s="16">
        <v>5.8823529411764698E-2</v>
      </c>
      <c r="BH35" s="16">
        <v>2.2222222222222199E-2</v>
      </c>
      <c r="BI35" s="16">
        <v>0.05</v>
      </c>
      <c r="BJ35" s="16">
        <v>0</v>
      </c>
      <c r="BK35" s="16">
        <v>6.25E-2</v>
      </c>
      <c r="BL35" s="16">
        <v>1.9607843137254902E-2</v>
      </c>
      <c r="BM35" s="16">
        <v>0.13888888888888901</v>
      </c>
      <c r="BN35" s="16">
        <v>2.7777777777777801E-2</v>
      </c>
      <c r="BO35" s="16"/>
      <c r="BP35" s="16">
        <v>1.70380078636959E-2</v>
      </c>
      <c r="BQ35" s="16"/>
      <c r="BR35" s="16">
        <v>2.24137931034483E-2</v>
      </c>
      <c r="BS35" s="16"/>
      <c r="BT35" s="16">
        <v>1.3986013986014E-2</v>
      </c>
    </row>
    <row r="36" spans="2:72" x14ac:dyDescent="0.2">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row>
    <row r="37" spans="2:72" x14ac:dyDescent="0.2">
      <c r="B37" s="6" t="s">
        <v>104</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row>
    <row r="38" spans="2:72" x14ac:dyDescent="0.2">
      <c r="B38" s="22" t="s">
        <v>92</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row>
    <row r="39" spans="2:72" x14ac:dyDescent="0.2">
      <c r="B39" t="s">
        <v>95</v>
      </c>
      <c r="C39" s="16">
        <v>0.54345654345654304</v>
      </c>
      <c r="D39" s="16">
        <v>0.59710144927536202</v>
      </c>
      <c r="E39" s="16">
        <v>0.40336134453781503</v>
      </c>
      <c r="F39" s="16">
        <v>0.43181818181818199</v>
      </c>
      <c r="G39" s="16">
        <v>0.54411764705882304</v>
      </c>
      <c r="H39" s="16">
        <v>0.55357142857142905</v>
      </c>
      <c r="I39" s="16">
        <v>0.59574468085106402</v>
      </c>
      <c r="J39" s="16">
        <v>0.41791044776119401</v>
      </c>
      <c r="K39" s="16">
        <v>0.58064516129032295</v>
      </c>
      <c r="L39" s="16">
        <v>0.61797752808988804</v>
      </c>
      <c r="M39" s="16">
        <v>0.55000000000000004</v>
      </c>
      <c r="N39" s="16">
        <v>0.55882352941176505</v>
      </c>
      <c r="O39" s="16">
        <v>0.35714285714285698</v>
      </c>
      <c r="P39" s="16"/>
      <c r="Q39" s="16">
        <v>0.28571428571428598</v>
      </c>
      <c r="R39" s="16">
        <v>0.338028169014085</v>
      </c>
      <c r="S39" s="16">
        <v>0.38709677419354799</v>
      </c>
      <c r="T39" s="16">
        <v>0.54929577464788704</v>
      </c>
      <c r="U39" s="16">
        <v>0.483870967741935</v>
      </c>
      <c r="V39" s="16">
        <v>0.57425742574257399</v>
      </c>
      <c r="W39" s="16">
        <v>0.51754385964912297</v>
      </c>
      <c r="X39" s="16">
        <v>0.59574468085106402</v>
      </c>
      <c r="Y39" s="16">
        <v>0.649171270718232</v>
      </c>
      <c r="Z39" s="16"/>
      <c r="AA39" s="16">
        <v>0.46323529411764702</v>
      </c>
      <c r="AB39" s="16">
        <v>0.63815789473684204</v>
      </c>
      <c r="AC39" s="16"/>
      <c r="AD39" s="16">
        <v>0.29496402877697803</v>
      </c>
      <c r="AE39" s="16">
        <v>0.492307692307692</v>
      </c>
      <c r="AF39" s="16">
        <v>0.41269841269841301</v>
      </c>
      <c r="AG39" s="16">
        <v>0.5625</v>
      </c>
      <c r="AH39" s="16">
        <v>0.41025641025641002</v>
      </c>
      <c r="AI39" s="16">
        <v>0.54347826086956497</v>
      </c>
      <c r="AJ39" s="16">
        <v>0.630252100840336</v>
      </c>
      <c r="AK39" s="16">
        <v>0.66292134831460703</v>
      </c>
      <c r="AL39" s="16">
        <v>0.67021276595744705</v>
      </c>
      <c r="AM39" s="16">
        <v>0.68589743589743601</v>
      </c>
      <c r="AN39" s="16"/>
      <c r="AO39" s="16">
        <v>0.44642857142857101</v>
      </c>
      <c r="AP39" s="16">
        <v>0.59760956175298796</v>
      </c>
      <c r="AQ39" s="16">
        <v>0.61714285714285699</v>
      </c>
      <c r="AR39" s="16">
        <v>0.58762886597938102</v>
      </c>
      <c r="AS39" s="16">
        <v>0.63793103448275901</v>
      </c>
      <c r="AT39" s="16">
        <v>0.55000000000000004</v>
      </c>
      <c r="AU39" s="16"/>
      <c r="AV39" s="16">
        <v>0.5625</v>
      </c>
      <c r="AW39" s="16">
        <v>0.6</v>
      </c>
      <c r="AX39" s="16">
        <v>0.60185185185185197</v>
      </c>
      <c r="AY39" s="16">
        <v>0.41666666666666702</v>
      </c>
      <c r="AZ39" s="16">
        <v>0.42857142857142899</v>
      </c>
      <c r="BA39" s="16">
        <v>0.5</v>
      </c>
      <c r="BB39" s="16">
        <v>0.47115384615384598</v>
      </c>
      <c r="BC39" s="16">
        <v>0.6</v>
      </c>
      <c r="BD39" s="16">
        <v>0.38095238095238099</v>
      </c>
      <c r="BE39" s="16">
        <v>0.60386473429951704</v>
      </c>
      <c r="BF39" s="16">
        <v>0.56363636363636405</v>
      </c>
      <c r="BG39" s="16">
        <v>0.58823529411764697</v>
      </c>
      <c r="BH39" s="16">
        <v>0.61111111111111105</v>
      </c>
      <c r="BI39" s="16">
        <v>0.45</v>
      </c>
      <c r="BJ39" s="16">
        <v>0.66666666666666696</v>
      </c>
      <c r="BK39" s="16">
        <v>0.4375</v>
      </c>
      <c r="BL39" s="16">
        <v>0.50980392156862697</v>
      </c>
      <c r="BM39" s="16">
        <v>0.5</v>
      </c>
      <c r="BN39" s="16">
        <v>0.38888888888888901</v>
      </c>
      <c r="BO39" s="16"/>
      <c r="BP39" s="16">
        <v>0.59895150720838797</v>
      </c>
      <c r="BQ39" s="16"/>
      <c r="BR39" s="16">
        <v>0.61551724137930997</v>
      </c>
      <c r="BS39" s="16"/>
      <c r="BT39" s="16">
        <v>0.62470862470862498</v>
      </c>
    </row>
    <row r="40" spans="2:72" x14ac:dyDescent="0.2">
      <c r="B40" t="s">
        <v>96</v>
      </c>
      <c r="C40" s="16">
        <v>0.46353646353646399</v>
      </c>
      <c r="D40" s="16">
        <v>0.48985507246376803</v>
      </c>
      <c r="E40" s="16">
        <v>0.42016806722689098</v>
      </c>
      <c r="F40" s="16">
        <v>0.47727272727272702</v>
      </c>
      <c r="G40" s="16">
        <v>0.47058823529411797</v>
      </c>
      <c r="H40" s="16">
        <v>0.39285714285714302</v>
      </c>
      <c r="I40" s="16">
        <v>0.329787234042553</v>
      </c>
      <c r="J40" s="16">
        <v>0.462686567164179</v>
      </c>
      <c r="K40" s="16">
        <v>0.70967741935483897</v>
      </c>
      <c r="L40" s="16">
        <v>0.40449438202247201</v>
      </c>
      <c r="M40" s="16">
        <v>0.57499999999999996</v>
      </c>
      <c r="N40" s="16">
        <v>0.47058823529411797</v>
      </c>
      <c r="O40" s="16">
        <v>0.78571428571428603</v>
      </c>
      <c r="P40" s="16"/>
      <c r="Q40" s="16">
        <v>0.158730158730159</v>
      </c>
      <c r="R40" s="16">
        <v>0.36619718309859201</v>
      </c>
      <c r="S40" s="16">
        <v>0.37096774193548399</v>
      </c>
      <c r="T40" s="16">
        <v>0.39436619718309901</v>
      </c>
      <c r="U40" s="16">
        <v>0.40322580645161299</v>
      </c>
      <c r="V40" s="16">
        <v>0.37623762376237602</v>
      </c>
      <c r="W40" s="16">
        <v>0.394736842105263</v>
      </c>
      <c r="X40" s="16">
        <v>0.58510638297872297</v>
      </c>
      <c r="Y40" s="16">
        <v>0.59116022099447496</v>
      </c>
      <c r="Z40" s="16"/>
      <c r="AA40" s="16">
        <v>0.35845588235294101</v>
      </c>
      <c r="AB40" s="16">
        <v>0.58991228070175405</v>
      </c>
      <c r="AC40" s="16"/>
      <c r="AD40" s="16">
        <v>0.28057553956834502</v>
      </c>
      <c r="AE40" s="16">
        <v>0.35384615384615398</v>
      </c>
      <c r="AF40" s="16">
        <v>0.50793650793650802</v>
      </c>
      <c r="AG40" s="16">
        <v>0.39583333333333298</v>
      </c>
      <c r="AH40" s="16">
        <v>0.47435897435897401</v>
      </c>
      <c r="AI40" s="16">
        <v>0.47826086956521702</v>
      </c>
      <c r="AJ40" s="16">
        <v>0.47058823529411797</v>
      </c>
      <c r="AK40" s="16">
        <v>0.49438202247190999</v>
      </c>
      <c r="AL40" s="16">
        <v>0.60638297872340396</v>
      </c>
      <c r="AM40" s="16">
        <v>0.59615384615384603</v>
      </c>
      <c r="AN40" s="16"/>
      <c r="AO40" s="16">
        <v>0.43112244897959201</v>
      </c>
      <c r="AP40" s="16">
        <v>0.48207171314740999</v>
      </c>
      <c r="AQ40" s="16">
        <v>0.497142857142857</v>
      </c>
      <c r="AR40" s="16">
        <v>0.47422680412371099</v>
      </c>
      <c r="AS40" s="16">
        <v>0.568965517241379</v>
      </c>
      <c r="AT40" s="16">
        <v>0.25</v>
      </c>
      <c r="AU40" s="16"/>
      <c r="AV40" s="16">
        <v>0.375</v>
      </c>
      <c r="AW40" s="16">
        <v>0.2</v>
      </c>
      <c r="AX40" s="16">
        <v>0.55555555555555602</v>
      </c>
      <c r="AY40" s="16">
        <v>0.16666666666666699</v>
      </c>
      <c r="AZ40" s="16">
        <v>0.14285714285714299</v>
      </c>
      <c r="BA40" s="16">
        <v>0.36764705882352899</v>
      </c>
      <c r="BB40" s="16">
        <v>0.394230769230769</v>
      </c>
      <c r="BC40" s="16">
        <v>0.5</v>
      </c>
      <c r="BD40" s="16">
        <v>0.476190476190476</v>
      </c>
      <c r="BE40" s="16">
        <v>0.51207729468598995</v>
      </c>
      <c r="BF40" s="16">
        <v>0.50909090909090904</v>
      </c>
      <c r="BG40" s="16">
        <v>0.41176470588235298</v>
      </c>
      <c r="BH40" s="16">
        <v>0.51111111111111096</v>
      </c>
      <c r="BI40" s="16">
        <v>0.4</v>
      </c>
      <c r="BJ40" s="16">
        <v>0.4</v>
      </c>
      <c r="BK40" s="16">
        <v>0.5</v>
      </c>
      <c r="BL40" s="16">
        <v>0.45098039215686297</v>
      </c>
      <c r="BM40" s="16">
        <v>0.33333333333333298</v>
      </c>
      <c r="BN40" s="16">
        <v>0.41666666666666702</v>
      </c>
      <c r="BO40" s="16"/>
      <c r="BP40" s="16">
        <v>0.49934469200524201</v>
      </c>
      <c r="BQ40" s="16"/>
      <c r="BR40" s="16">
        <v>0.486206896551724</v>
      </c>
      <c r="BS40" s="16"/>
      <c r="BT40" s="16">
        <v>0.48018648018648002</v>
      </c>
    </row>
    <row r="41" spans="2:72" x14ac:dyDescent="0.2">
      <c r="B41" t="s">
        <v>98</v>
      </c>
      <c r="C41" s="16">
        <v>0.39460539460539501</v>
      </c>
      <c r="D41" s="16">
        <v>0.47536231884058</v>
      </c>
      <c r="E41" s="16">
        <v>0.28571428571428598</v>
      </c>
      <c r="F41" s="16">
        <v>0.38636363636363602</v>
      </c>
      <c r="G41" s="16">
        <v>0.45588235294117602</v>
      </c>
      <c r="H41" s="16">
        <v>0.25</v>
      </c>
      <c r="I41" s="16">
        <v>0.39361702127659598</v>
      </c>
      <c r="J41" s="16">
        <v>0.328358208955224</v>
      </c>
      <c r="K41" s="16">
        <v>0.35483870967741898</v>
      </c>
      <c r="L41" s="16">
        <v>0.35955056179775302</v>
      </c>
      <c r="M41" s="16">
        <v>0.35</v>
      </c>
      <c r="N41" s="16">
        <v>0.32352941176470601</v>
      </c>
      <c r="O41" s="16">
        <v>0.57142857142857095</v>
      </c>
      <c r="P41" s="16"/>
      <c r="Q41" s="16">
        <v>7.9365079365079402E-2</v>
      </c>
      <c r="R41" s="16">
        <v>8.4507042253521097E-2</v>
      </c>
      <c r="S41" s="16">
        <v>0.27419354838709697</v>
      </c>
      <c r="T41" s="16">
        <v>0.25352112676056299</v>
      </c>
      <c r="U41" s="16">
        <v>0.30645161290322598</v>
      </c>
      <c r="V41" s="16">
        <v>0.37623762376237602</v>
      </c>
      <c r="W41" s="16">
        <v>0.42105263157894701</v>
      </c>
      <c r="X41" s="16">
        <v>0.42553191489361702</v>
      </c>
      <c r="Y41" s="16">
        <v>0.56353591160220995</v>
      </c>
      <c r="Z41" s="16"/>
      <c r="AA41" s="16">
        <v>0.277573529411765</v>
      </c>
      <c r="AB41" s="16">
        <v>0.53508771929824595</v>
      </c>
      <c r="AC41" s="16"/>
      <c r="AD41" s="16">
        <v>0.15107913669064699</v>
      </c>
      <c r="AE41" s="16">
        <v>0.230769230769231</v>
      </c>
      <c r="AF41" s="16">
        <v>0.17460317460317501</v>
      </c>
      <c r="AG41" s="16">
        <v>0.34375</v>
      </c>
      <c r="AH41" s="16">
        <v>0.35897435897435898</v>
      </c>
      <c r="AI41" s="16">
        <v>0.33695652173912999</v>
      </c>
      <c r="AJ41" s="16">
        <v>0.495798319327731</v>
      </c>
      <c r="AK41" s="16">
        <v>0.57303370786516805</v>
      </c>
      <c r="AL41" s="16">
        <v>0.54255319148936199</v>
      </c>
      <c r="AM41" s="16">
        <v>0.58333333333333304</v>
      </c>
      <c r="AN41" s="16"/>
      <c r="AO41" s="16">
        <v>0.30612244897959201</v>
      </c>
      <c r="AP41" s="16">
        <v>0.45816733067729098</v>
      </c>
      <c r="AQ41" s="16">
        <v>0.42285714285714299</v>
      </c>
      <c r="AR41" s="16">
        <v>0.48453608247422703</v>
      </c>
      <c r="AS41" s="16">
        <v>0.51724137931034497</v>
      </c>
      <c r="AT41" s="16">
        <v>0.35</v>
      </c>
      <c r="AU41" s="16"/>
      <c r="AV41" s="16">
        <v>0.375</v>
      </c>
      <c r="AW41" s="16">
        <v>0</v>
      </c>
      <c r="AX41" s="16">
        <v>0.49074074074074098</v>
      </c>
      <c r="AY41" s="16">
        <v>0.33333333333333298</v>
      </c>
      <c r="AZ41" s="16">
        <v>0.42857142857142899</v>
      </c>
      <c r="BA41" s="16">
        <v>0.26470588235294101</v>
      </c>
      <c r="BB41" s="16">
        <v>0.45192307692307698</v>
      </c>
      <c r="BC41" s="16">
        <v>0.2</v>
      </c>
      <c r="BD41" s="16">
        <v>0.238095238095238</v>
      </c>
      <c r="BE41" s="16">
        <v>0.52173913043478304</v>
      </c>
      <c r="BF41" s="16">
        <v>0.44545454545454499</v>
      </c>
      <c r="BG41" s="16">
        <v>0.41176470588235298</v>
      </c>
      <c r="BH41" s="16">
        <v>0.37777777777777799</v>
      </c>
      <c r="BI41" s="16">
        <v>0.4</v>
      </c>
      <c r="BJ41" s="16">
        <v>0.66666666666666696</v>
      </c>
      <c r="BK41" s="16">
        <v>0.22916666666666699</v>
      </c>
      <c r="BL41" s="16">
        <v>0.27450980392156898</v>
      </c>
      <c r="BM41" s="16">
        <v>0.13888888888888901</v>
      </c>
      <c r="BN41" s="16">
        <v>0.194444444444444</v>
      </c>
      <c r="BO41" s="16"/>
      <c r="BP41" s="16">
        <v>0.437745740498034</v>
      </c>
      <c r="BQ41" s="16"/>
      <c r="BR41" s="16">
        <v>0.57931034482758603</v>
      </c>
      <c r="BS41" s="16"/>
      <c r="BT41" s="16">
        <v>0.52214452214452201</v>
      </c>
    </row>
    <row r="42" spans="2:72" x14ac:dyDescent="0.2">
      <c r="B42" t="s">
        <v>99</v>
      </c>
      <c r="C42" s="16">
        <v>0.35564435564435598</v>
      </c>
      <c r="D42" s="16">
        <v>0.44347826086956499</v>
      </c>
      <c r="E42" s="16">
        <v>0.27731092436974802</v>
      </c>
      <c r="F42" s="16">
        <v>0.25</v>
      </c>
      <c r="G42" s="16">
        <v>0.36764705882352899</v>
      </c>
      <c r="H42" s="16">
        <v>0.26785714285714302</v>
      </c>
      <c r="I42" s="16">
        <v>0.38297872340425498</v>
      </c>
      <c r="J42" s="16">
        <v>0.26865671641791</v>
      </c>
      <c r="K42" s="16">
        <v>0.35483870967741898</v>
      </c>
      <c r="L42" s="16">
        <v>0.30337078651685401</v>
      </c>
      <c r="M42" s="16">
        <v>0.35</v>
      </c>
      <c r="N42" s="16">
        <v>0.20588235294117599</v>
      </c>
      <c r="O42" s="16">
        <v>0.42857142857142899</v>
      </c>
      <c r="P42" s="16"/>
      <c r="Q42" s="16">
        <v>7.9365079365079402E-2</v>
      </c>
      <c r="R42" s="16">
        <v>0.12676056338028199</v>
      </c>
      <c r="S42" s="16">
        <v>8.0645161290322606E-2</v>
      </c>
      <c r="T42" s="16">
        <v>0.22535211267605601</v>
      </c>
      <c r="U42" s="16">
        <v>0.32258064516128998</v>
      </c>
      <c r="V42" s="16">
        <v>0.396039603960396</v>
      </c>
      <c r="W42" s="16">
        <v>0.36842105263157898</v>
      </c>
      <c r="X42" s="16">
        <v>0.35106382978723399</v>
      </c>
      <c r="Y42" s="16">
        <v>0.51381215469613295</v>
      </c>
      <c r="Z42" s="16"/>
      <c r="AA42" s="16">
        <v>0.25183823529411797</v>
      </c>
      <c r="AB42" s="16">
        <v>0.480263157894737</v>
      </c>
      <c r="AC42" s="16"/>
      <c r="AD42" s="16">
        <v>0.15107913669064699</v>
      </c>
      <c r="AE42" s="16">
        <v>0.230769230769231</v>
      </c>
      <c r="AF42" s="16">
        <v>0.14285714285714299</v>
      </c>
      <c r="AG42" s="16">
        <v>0.25</v>
      </c>
      <c r="AH42" s="16">
        <v>0.38461538461538503</v>
      </c>
      <c r="AI42" s="16">
        <v>0.36956521739130399</v>
      </c>
      <c r="AJ42" s="16">
        <v>0.504201680672269</v>
      </c>
      <c r="AK42" s="16">
        <v>0.50561797752809001</v>
      </c>
      <c r="AL42" s="16">
        <v>0.47872340425531901</v>
      </c>
      <c r="AM42" s="16">
        <v>0.44230769230769201</v>
      </c>
      <c r="AN42" s="16"/>
      <c r="AO42" s="16">
        <v>0.26785714285714302</v>
      </c>
      <c r="AP42" s="16">
        <v>0.37051792828685298</v>
      </c>
      <c r="AQ42" s="16">
        <v>0.42857142857142899</v>
      </c>
      <c r="AR42" s="16">
        <v>0.44329896907216498</v>
      </c>
      <c r="AS42" s="16">
        <v>0.568965517241379</v>
      </c>
      <c r="AT42" s="16">
        <v>0.25</v>
      </c>
      <c r="AU42" s="16"/>
      <c r="AV42" s="16">
        <v>0.3125</v>
      </c>
      <c r="AW42" s="16">
        <v>0.4</v>
      </c>
      <c r="AX42" s="16">
        <v>0.407407407407407</v>
      </c>
      <c r="AY42" s="16">
        <v>0.25</v>
      </c>
      <c r="AZ42" s="16">
        <v>0.28571428571428598</v>
      </c>
      <c r="BA42" s="16">
        <v>0.308823529411765</v>
      </c>
      <c r="BB42" s="16">
        <v>0.375</v>
      </c>
      <c r="BC42" s="16">
        <v>0.233333333333333</v>
      </c>
      <c r="BD42" s="16">
        <v>0.14285714285714299</v>
      </c>
      <c r="BE42" s="16">
        <v>0.46859903381642498</v>
      </c>
      <c r="BF42" s="16">
        <v>0.42727272727272703</v>
      </c>
      <c r="BG42" s="16">
        <v>0.35294117647058798</v>
      </c>
      <c r="BH42" s="16">
        <v>0.32222222222222202</v>
      </c>
      <c r="BI42" s="16">
        <v>0.3</v>
      </c>
      <c r="BJ42" s="16">
        <v>0.133333333333333</v>
      </c>
      <c r="BK42" s="16">
        <v>0.27083333333333298</v>
      </c>
      <c r="BL42" s="16">
        <v>0.31372549019607798</v>
      </c>
      <c r="BM42" s="16">
        <v>0.16666666666666699</v>
      </c>
      <c r="BN42" s="16">
        <v>0.22222222222222199</v>
      </c>
      <c r="BO42" s="16"/>
      <c r="BP42" s="16">
        <v>0.39711664482306702</v>
      </c>
      <c r="BQ42" s="16"/>
      <c r="BR42" s="16">
        <v>0.437931034482759</v>
      </c>
      <c r="BS42" s="16"/>
      <c r="BT42" s="16">
        <v>0.61538461538461497</v>
      </c>
    </row>
    <row r="43" spans="2:72" x14ac:dyDescent="0.2">
      <c r="B43" t="s">
        <v>97</v>
      </c>
      <c r="C43" s="16">
        <v>0.348651348651349</v>
      </c>
      <c r="D43" s="16">
        <v>0.37101449275362303</v>
      </c>
      <c r="E43" s="16">
        <v>0.369747899159664</v>
      </c>
      <c r="F43" s="16">
        <v>0.34090909090909099</v>
      </c>
      <c r="G43" s="16">
        <v>0.29411764705882398</v>
      </c>
      <c r="H43" s="16">
        <v>0.30357142857142899</v>
      </c>
      <c r="I43" s="16">
        <v>0.340425531914894</v>
      </c>
      <c r="J43" s="16">
        <v>0.29850746268656703</v>
      </c>
      <c r="K43" s="16">
        <v>0.32258064516128998</v>
      </c>
      <c r="L43" s="16">
        <v>0.348314606741573</v>
      </c>
      <c r="M43" s="16">
        <v>0.3</v>
      </c>
      <c r="N43" s="16">
        <v>0.441176470588235</v>
      </c>
      <c r="O43" s="16">
        <v>0.35714285714285698</v>
      </c>
      <c r="P43" s="16"/>
      <c r="Q43" s="16">
        <v>0.55555555555555602</v>
      </c>
      <c r="R43" s="16">
        <v>0.53521126760563398</v>
      </c>
      <c r="S43" s="16">
        <v>0.41935483870967699</v>
      </c>
      <c r="T43" s="16">
        <v>0.29577464788732399</v>
      </c>
      <c r="U43" s="16">
        <v>0.225806451612903</v>
      </c>
      <c r="V43" s="16">
        <v>0.26732673267326701</v>
      </c>
      <c r="W43" s="16">
        <v>0.25438596491228099</v>
      </c>
      <c r="X43" s="16">
        <v>0.28723404255319201</v>
      </c>
      <c r="Y43" s="16">
        <v>0.36464088397790101</v>
      </c>
      <c r="Z43" s="16"/>
      <c r="AA43" s="16">
        <v>0.34926470588235298</v>
      </c>
      <c r="AB43" s="16">
        <v>0.34868421052631599</v>
      </c>
      <c r="AC43" s="16"/>
      <c r="AD43" s="16">
        <v>0.51079136690647498</v>
      </c>
      <c r="AE43" s="16">
        <v>0.36923076923076897</v>
      </c>
      <c r="AF43" s="16">
        <v>0.28571428571428598</v>
      </c>
      <c r="AG43" s="16">
        <v>0.29166666666666702</v>
      </c>
      <c r="AH43" s="16">
        <v>0.30769230769230799</v>
      </c>
      <c r="AI43" s="16">
        <v>0.23913043478260901</v>
      </c>
      <c r="AJ43" s="16">
        <v>0.32773109243697501</v>
      </c>
      <c r="AK43" s="16">
        <v>0.449438202247191</v>
      </c>
      <c r="AL43" s="16">
        <v>0.340425531914894</v>
      </c>
      <c r="AM43" s="16">
        <v>0.32692307692307698</v>
      </c>
      <c r="AN43" s="16"/>
      <c r="AO43" s="16">
        <v>0.31122448979591799</v>
      </c>
      <c r="AP43" s="16">
        <v>0.34262948207171301</v>
      </c>
      <c r="AQ43" s="16">
        <v>0.371428571428571</v>
      </c>
      <c r="AR43" s="16">
        <v>0.37113402061855699</v>
      </c>
      <c r="AS43" s="16">
        <v>0.55172413793103403</v>
      </c>
      <c r="AT43" s="16">
        <v>0.3</v>
      </c>
      <c r="AU43" s="16"/>
      <c r="AV43" s="16">
        <v>0.375</v>
      </c>
      <c r="AW43" s="16">
        <v>0.2</v>
      </c>
      <c r="AX43" s="16">
        <v>0.32407407407407401</v>
      </c>
      <c r="AY43" s="16">
        <v>0.16666666666666699</v>
      </c>
      <c r="AZ43" s="16">
        <v>0.14285714285714299</v>
      </c>
      <c r="BA43" s="16">
        <v>0.38235294117647101</v>
      </c>
      <c r="BB43" s="16">
        <v>0.41346153846153799</v>
      </c>
      <c r="BC43" s="16">
        <v>0.266666666666667</v>
      </c>
      <c r="BD43" s="16">
        <v>0.38095238095238099</v>
      </c>
      <c r="BE43" s="16">
        <v>0.376811594202899</v>
      </c>
      <c r="BF43" s="16">
        <v>0.3</v>
      </c>
      <c r="BG43" s="16">
        <v>0.70588235294117696</v>
      </c>
      <c r="BH43" s="16">
        <v>0.36666666666666697</v>
      </c>
      <c r="BI43" s="16">
        <v>0.25</v>
      </c>
      <c r="BJ43" s="16">
        <v>0.33333333333333298</v>
      </c>
      <c r="BK43" s="16">
        <v>0.22916666666666699</v>
      </c>
      <c r="BL43" s="16">
        <v>0.27450980392156898</v>
      </c>
      <c r="BM43" s="16">
        <v>0.36111111111111099</v>
      </c>
      <c r="BN43" s="16">
        <v>0.41666666666666702</v>
      </c>
      <c r="BO43" s="16"/>
      <c r="BP43" s="16">
        <v>0.374836173001311</v>
      </c>
      <c r="BQ43" s="16"/>
      <c r="BR43" s="16">
        <v>0.33793103448275902</v>
      </c>
      <c r="BS43" s="16"/>
      <c r="BT43" s="16">
        <v>0.38461538461538503</v>
      </c>
    </row>
    <row r="44" spans="2:72" x14ac:dyDescent="0.2">
      <c r="B44" t="s">
        <v>100</v>
      </c>
      <c r="C44" s="16">
        <v>1.5984015984016001E-2</v>
      </c>
      <c r="D44" s="16">
        <v>8.6956521739130401E-3</v>
      </c>
      <c r="E44" s="16">
        <v>3.3613445378151301E-2</v>
      </c>
      <c r="F44" s="16">
        <v>4.5454545454545497E-2</v>
      </c>
      <c r="G44" s="16">
        <v>2.9411764705882401E-2</v>
      </c>
      <c r="H44" s="16">
        <v>3.5714285714285698E-2</v>
      </c>
      <c r="I44" s="16">
        <v>1.0638297872340399E-2</v>
      </c>
      <c r="J44" s="16">
        <v>2.9850746268656699E-2</v>
      </c>
      <c r="K44" s="16">
        <v>0</v>
      </c>
      <c r="L44" s="16">
        <v>0</v>
      </c>
      <c r="M44" s="16">
        <v>0</v>
      </c>
      <c r="N44" s="16">
        <v>0</v>
      </c>
      <c r="O44" s="16">
        <v>0</v>
      </c>
      <c r="P44" s="16"/>
      <c r="Q44" s="16">
        <v>0.11111111111111099</v>
      </c>
      <c r="R44" s="16">
        <v>2.8169014084507001E-2</v>
      </c>
      <c r="S44" s="16">
        <v>3.2258064516128997E-2</v>
      </c>
      <c r="T44" s="16">
        <v>0</v>
      </c>
      <c r="U44" s="16">
        <v>3.2258064516128997E-2</v>
      </c>
      <c r="V44" s="16">
        <v>0</v>
      </c>
      <c r="W44" s="16">
        <v>0</v>
      </c>
      <c r="X44" s="16">
        <v>1.0638297872340399E-2</v>
      </c>
      <c r="Y44" s="16">
        <v>5.5248618784530402E-3</v>
      </c>
      <c r="Z44" s="16"/>
      <c r="AA44" s="16">
        <v>2.38970588235294E-2</v>
      </c>
      <c r="AB44" s="16">
        <v>6.5789473684210497E-3</v>
      </c>
      <c r="AC44" s="16"/>
      <c r="AD44" s="16">
        <v>6.4748201438848907E-2</v>
      </c>
      <c r="AE44" s="16">
        <v>0</v>
      </c>
      <c r="AF44" s="16">
        <v>0</v>
      </c>
      <c r="AG44" s="16">
        <v>1.0416666666666701E-2</v>
      </c>
      <c r="AH44" s="16">
        <v>2.5641025641025599E-2</v>
      </c>
      <c r="AI44" s="16">
        <v>3.2608695652173898E-2</v>
      </c>
      <c r="AJ44" s="16">
        <v>0</v>
      </c>
      <c r="AK44" s="16">
        <v>0</v>
      </c>
      <c r="AL44" s="16">
        <v>0</v>
      </c>
      <c r="AM44" s="16">
        <v>0</v>
      </c>
      <c r="AN44" s="16"/>
      <c r="AO44" s="16">
        <v>2.8061224489795901E-2</v>
      </c>
      <c r="AP44" s="16">
        <v>3.9840637450199202E-3</v>
      </c>
      <c r="AQ44" s="16">
        <v>5.7142857142857099E-3</v>
      </c>
      <c r="AR44" s="16">
        <v>1.03092783505155E-2</v>
      </c>
      <c r="AS44" s="16">
        <v>1.72413793103448E-2</v>
      </c>
      <c r="AT44" s="16">
        <v>0.05</v>
      </c>
      <c r="AU44" s="16"/>
      <c r="AV44" s="16">
        <v>0</v>
      </c>
      <c r="AW44" s="16">
        <v>0</v>
      </c>
      <c r="AX44" s="16">
        <v>1.85185185185185E-2</v>
      </c>
      <c r="AY44" s="16">
        <v>0</v>
      </c>
      <c r="AZ44" s="16">
        <v>0</v>
      </c>
      <c r="BA44" s="16">
        <v>1.4705882352941201E-2</v>
      </c>
      <c r="BB44" s="16">
        <v>2.8846153846153799E-2</v>
      </c>
      <c r="BC44" s="16">
        <v>0</v>
      </c>
      <c r="BD44" s="16">
        <v>0</v>
      </c>
      <c r="BE44" s="16">
        <v>4.8309178743961402E-3</v>
      </c>
      <c r="BF44" s="16">
        <v>9.0909090909090905E-3</v>
      </c>
      <c r="BG44" s="16">
        <v>0</v>
      </c>
      <c r="BH44" s="16">
        <v>0</v>
      </c>
      <c r="BI44" s="16">
        <v>0.1</v>
      </c>
      <c r="BJ44" s="16">
        <v>0</v>
      </c>
      <c r="BK44" s="16">
        <v>0</v>
      </c>
      <c r="BL44" s="16">
        <v>3.9215686274509803E-2</v>
      </c>
      <c r="BM44" s="16">
        <v>8.3333333333333301E-2</v>
      </c>
      <c r="BN44" s="16">
        <v>2.7777777777777801E-2</v>
      </c>
      <c r="BO44" s="16"/>
      <c r="BP44" s="16">
        <v>9.1743119266055103E-3</v>
      </c>
      <c r="BQ44" s="16"/>
      <c r="BR44" s="16">
        <v>1.03448275862069E-2</v>
      </c>
      <c r="BS44" s="16"/>
      <c r="BT44" s="16">
        <v>1.3986013986014E-2</v>
      </c>
    </row>
    <row r="45" spans="2:72" x14ac:dyDescent="0.2">
      <c r="B45" t="s">
        <v>101</v>
      </c>
      <c r="C45" s="16">
        <v>1.5984015984016001E-2</v>
      </c>
      <c r="D45" s="16">
        <v>1.4492753623188401E-2</v>
      </c>
      <c r="E45" s="16">
        <v>8.4033613445378096E-3</v>
      </c>
      <c r="F45" s="16">
        <v>2.27272727272727E-2</v>
      </c>
      <c r="G45" s="16">
        <v>1.4705882352941201E-2</v>
      </c>
      <c r="H45" s="16">
        <v>3.5714285714285698E-2</v>
      </c>
      <c r="I45" s="16">
        <v>1.0638297872340399E-2</v>
      </c>
      <c r="J45" s="16">
        <v>2.9850746268656699E-2</v>
      </c>
      <c r="K45" s="16">
        <v>0</v>
      </c>
      <c r="L45" s="16">
        <v>1.1235955056179799E-2</v>
      </c>
      <c r="M45" s="16">
        <v>2.5000000000000001E-2</v>
      </c>
      <c r="N45" s="16">
        <v>2.9411764705882401E-2</v>
      </c>
      <c r="O45" s="16">
        <v>0</v>
      </c>
      <c r="P45" s="16"/>
      <c r="Q45" s="16">
        <v>7.9365079365079402E-2</v>
      </c>
      <c r="R45" s="16">
        <v>5.63380281690141E-2</v>
      </c>
      <c r="S45" s="16">
        <v>1.6129032258064498E-2</v>
      </c>
      <c r="T45" s="16">
        <v>1.4084507042253501E-2</v>
      </c>
      <c r="U45" s="16">
        <v>0</v>
      </c>
      <c r="V45" s="16">
        <v>2.9702970297029702E-2</v>
      </c>
      <c r="W45" s="16">
        <v>8.7719298245613996E-3</v>
      </c>
      <c r="X45" s="16">
        <v>0</v>
      </c>
      <c r="Y45" s="16">
        <v>2.7624309392265201E-3</v>
      </c>
      <c r="Z45" s="16"/>
      <c r="AA45" s="16">
        <v>2.7573529411764702E-2</v>
      </c>
      <c r="AB45" s="16">
        <v>2.1929824561403499E-3</v>
      </c>
      <c r="AC45" s="16"/>
      <c r="AD45" s="16">
        <v>5.7553956834532398E-2</v>
      </c>
      <c r="AE45" s="16">
        <v>1.5384615384615399E-2</v>
      </c>
      <c r="AF45" s="16">
        <v>3.1746031746031703E-2</v>
      </c>
      <c r="AG45" s="16">
        <v>1.0416666666666701E-2</v>
      </c>
      <c r="AH45" s="16">
        <v>1.2820512820512799E-2</v>
      </c>
      <c r="AI45" s="16">
        <v>1.0869565217391301E-2</v>
      </c>
      <c r="AJ45" s="16">
        <v>0</v>
      </c>
      <c r="AK45" s="16">
        <v>1.1235955056179799E-2</v>
      </c>
      <c r="AL45" s="16">
        <v>0</v>
      </c>
      <c r="AM45" s="16">
        <v>6.41025641025641E-3</v>
      </c>
      <c r="AN45" s="16"/>
      <c r="AO45" s="16">
        <v>1.53061224489796E-2</v>
      </c>
      <c r="AP45" s="16">
        <v>7.9681274900398405E-3</v>
      </c>
      <c r="AQ45" s="16">
        <v>3.4285714285714301E-2</v>
      </c>
      <c r="AR45" s="16">
        <v>2.06185567010309E-2</v>
      </c>
      <c r="AS45" s="16">
        <v>0</v>
      </c>
      <c r="AT45" s="16">
        <v>0</v>
      </c>
      <c r="AU45" s="16"/>
      <c r="AV45" s="16">
        <v>0</v>
      </c>
      <c r="AW45" s="16">
        <v>0</v>
      </c>
      <c r="AX45" s="16">
        <v>0</v>
      </c>
      <c r="AY45" s="16">
        <v>8.3333333333333301E-2</v>
      </c>
      <c r="AZ45" s="16">
        <v>0</v>
      </c>
      <c r="BA45" s="16">
        <v>2.9411764705882401E-2</v>
      </c>
      <c r="BB45" s="16">
        <v>9.6153846153846194E-3</v>
      </c>
      <c r="BC45" s="16">
        <v>0</v>
      </c>
      <c r="BD45" s="16">
        <v>4.7619047619047603E-2</v>
      </c>
      <c r="BE45" s="16">
        <v>0</v>
      </c>
      <c r="BF45" s="16">
        <v>9.0909090909090905E-3</v>
      </c>
      <c r="BG45" s="16">
        <v>0</v>
      </c>
      <c r="BH45" s="16">
        <v>1.1111111111111099E-2</v>
      </c>
      <c r="BI45" s="16">
        <v>0</v>
      </c>
      <c r="BJ45" s="16">
        <v>0</v>
      </c>
      <c r="BK45" s="16">
        <v>8.3333333333333301E-2</v>
      </c>
      <c r="BL45" s="16">
        <v>1.9607843137254902E-2</v>
      </c>
      <c r="BM45" s="16">
        <v>5.5555555555555601E-2</v>
      </c>
      <c r="BN45" s="16">
        <v>5.5555555555555601E-2</v>
      </c>
      <c r="BO45" s="16"/>
      <c r="BP45" s="16">
        <v>1.0484927916120599E-2</v>
      </c>
      <c r="BQ45" s="16"/>
      <c r="BR45" s="16">
        <v>1.89655172413793E-2</v>
      </c>
      <c r="BS45" s="16"/>
      <c r="BT45" s="16">
        <v>1.3986013986014E-2</v>
      </c>
    </row>
    <row r="46" spans="2:72" x14ac:dyDescent="0.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row>
    <row r="47" spans="2:72" x14ac:dyDescent="0.2">
      <c r="B47" s="6" t="s">
        <v>105</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row>
    <row r="48" spans="2:72" x14ac:dyDescent="0.2">
      <c r="B48" s="22" t="s">
        <v>92</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row>
    <row r="49" spans="2:72" x14ac:dyDescent="0.2">
      <c r="B49" t="s">
        <v>95</v>
      </c>
      <c r="C49" s="16">
        <v>0.627372627372627</v>
      </c>
      <c r="D49" s="16">
        <v>0.66086956521739104</v>
      </c>
      <c r="E49" s="16">
        <v>0.56302521008403394</v>
      </c>
      <c r="F49" s="16">
        <v>0.68181818181818199</v>
      </c>
      <c r="G49" s="16">
        <v>0.61764705882352899</v>
      </c>
      <c r="H49" s="16">
        <v>0.64285714285714302</v>
      </c>
      <c r="I49" s="16">
        <v>0.63829787234042601</v>
      </c>
      <c r="J49" s="16">
        <v>0.49253731343283602</v>
      </c>
      <c r="K49" s="16">
        <v>0.70967741935483897</v>
      </c>
      <c r="L49" s="16">
        <v>0.60674157303370801</v>
      </c>
      <c r="M49" s="16">
        <v>0.72499999999999998</v>
      </c>
      <c r="N49" s="16">
        <v>0.58823529411764697</v>
      </c>
      <c r="O49" s="16">
        <v>0.5</v>
      </c>
      <c r="P49" s="16"/>
      <c r="Q49" s="16">
        <v>0.52380952380952395</v>
      </c>
      <c r="R49" s="16">
        <v>0.60563380281690105</v>
      </c>
      <c r="S49" s="16">
        <v>0.51612903225806495</v>
      </c>
      <c r="T49" s="16">
        <v>0.52112676056338003</v>
      </c>
      <c r="U49" s="16">
        <v>0.54838709677419395</v>
      </c>
      <c r="V49" s="16">
        <v>0.54455445544554504</v>
      </c>
      <c r="W49" s="16">
        <v>0.67543859649122795</v>
      </c>
      <c r="X49" s="16">
        <v>0.659574468085106</v>
      </c>
      <c r="Y49" s="16">
        <v>0.70441988950276202</v>
      </c>
      <c r="Z49" s="16"/>
      <c r="AA49" s="16">
        <v>0.57169117647058798</v>
      </c>
      <c r="AB49" s="16">
        <v>0.695175438596491</v>
      </c>
      <c r="AC49" s="16"/>
      <c r="AD49" s="16">
        <v>0.54676258992805804</v>
      </c>
      <c r="AE49" s="16">
        <v>0.63076923076923097</v>
      </c>
      <c r="AF49" s="16">
        <v>0.365079365079365</v>
      </c>
      <c r="AG49" s="16">
        <v>0.51041666666666696</v>
      </c>
      <c r="AH49" s="16">
        <v>0.53846153846153799</v>
      </c>
      <c r="AI49" s="16">
        <v>0.63043478260869601</v>
      </c>
      <c r="AJ49" s="16">
        <v>0.73109243697478998</v>
      </c>
      <c r="AK49" s="16">
        <v>0.69662921348314599</v>
      </c>
      <c r="AL49" s="16">
        <v>0.74468085106382997</v>
      </c>
      <c r="AM49" s="16">
        <v>0.737179487179487</v>
      </c>
      <c r="AN49" s="16"/>
      <c r="AO49" s="16">
        <v>0.55867346938775497</v>
      </c>
      <c r="AP49" s="16">
        <v>0.68924302788844605</v>
      </c>
      <c r="AQ49" s="16">
        <v>0.67428571428571404</v>
      </c>
      <c r="AR49" s="16">
        <v>0.63917525773195905</v>
      </c>
      <c r="AS49" s="16">
        <v>0.65517241379310298</v>
      </c>
      <c r="AT49" s="16">
        <v>0.65</v>
      </c>
      <c r="AU49" s="16"/>
      <c r="AV49" s="16">
        <v>0.625</v>
      </c>
      <c r="AW49" s="16">
        <v>0.6</v>
      </c>
      <c r="AX49" s="16">
        <v>0.70370370370370405</v>
      </c>
      <c r="AY49" s="16">
        <v>0.25</v>
      </c>
      <c r="AZ49" s="16">
        <v>0.42857142857142899</v>
      </c>
      <c r="BA49" s="16">
        <v>0.55882352941176505</v>
      </c>
      <c r="BB49" s="16">
        <v>0.69230769230769196</v>
      </c>
      <c r="BC49" s="16">
        <v>0.63333333333333297</v>
      </c>
      <c r="BD49" s="16">
        <v>0.476190476190476</v>
      </c>
      <c r="BE49" s="16">
        <v>0.67632850241545905</v>
      </c>
      <c r="BF49" s="16">
        <v>0.63636363636363602</v>
      </c>
      <c r="BG49" s="16">
        <v>0.58823529411764697</v>
      </c>
      <c r="BH49" s="16">
        <v>0.655555555555556</v>
      </c>
      <c r="BI49" s="16">
        <v>0.5</v>
      </c>
      <c r="BJ49" s="16">
        <v>0.8</v>
      </c>
      <c r="BK49" s="16">
        <v>0.60416666666666696</v>
      </c>
      <c r="BL49" s="16">
        <v>0.58823529411764697</v>
      </c>
      <c r="BM49" s="16">
        <v>0.5</v>
      </c>
      <c r="BN49" s="16">
        <v>0.44444444444444398</v>
      </c>
      <c r="BO49" s="16"/>
      <c r="BP49" s="16">
        <v>0.66841415465268705</v>
      </c>
      <c r="BQ49" s="16"/>
      <c r="BR49" s="16">
        <v>0.65862068965517195</v>
      </c>
      <c r="BS49" s="16"/>
      <c r="BT49" s="16">
        <v>0.68298368298368295</v>
      </c>
    </row>
    <row r="50" spans="2:72" x14ac:dyDescent="0.2">
      <c r="B50" t="s">
        <v>99</v>
      </c>
      <c r="C50" s="16">
        <v>0.52047952047952095</v>
      </c>
      <c r="D50" s="16">
        <v>0.55362318840579705</v>
      </c>
      <c r="E50" s="16">
        <v>0.41176470588235298</v>
      </c>
      <c r="F50" s="16">
        <v>0.56818181818181801</v>
      </c>
      <c r="G50" s="16">
        <v>0.5</v>
      </c>
      <c r="H50" s="16">
        <v>0.41071428571428598</v>
      </c>
      <c r="I50" s="16">
        <v>0.54255319148936199</v>
      </c>
      <c r="J50" s="16">
        <v>0.47761194029850701</v>
      </c>
      <c r="K50" s="16">
        <v>0.61290322580645196</v>
      </c>
      <c r="L50" s="16">
        <v>0.52808988764044895</v>
      </c>
      <c r="M50" s="16">
        <v>0.67500000000000004</v>
      </c>
      <c r="N50" s="16">
        <v>0.5</v>
      </c>
      <c r="O50" s="16">
        <v>0.42857142857142899</v>
      </c>
      <c r="P50" s="16"/>
      <c r="Q50" s="16">
        <v>0.25396825396825401</v>
      </c>
      <c r="R50" s="16">
        <v>0.309859154929577</v>
      </c>
      <c r="S50" s="16">
        <v>0.43548387096774199</v>
      </c>
      <c r="T50" s="16">
        <v>0.45070422535211302</v>
      </c>
      <c r="U50" s="16">
        <v>0.61290322580645196</v>
      </c>
      <c r="V50" s="16">
        <v>0.51485148514851498</v>
      </c>
      <c r="W50" s="16">
        <v>0.52631578947368396</v>
      </c>
      <c r="X50" s="16">
        <v>0.48936170212766</v>
      </c>
      <c r="Y50" s="16">
        <v>0.62983425414364602</v>
      </c>
      <c r="Z50" s="16"/>
      <c r="AA50" s="16">
        <v>0.45404411764705899</v>
      </c>
      <c r="AB50" s="16">
        <v>0.60087719298245601</v>
      </c>
      <c r="AC50" s="16"/>
      <c r="AD50" s="16">
        <v>0.34532374100719399</v>
      </c>
      <c r="AE50" s="16">
        <v>0.36923076923076897</v>
      </c>
      <c r="AF50" s="16">
        <v>0.42857142857142899</v>
      </c>
      <c r="AG50" s="16">
        <v>0.53125</v>
      </c>
      <c r="AH50" s="16">
        <v>0.41025641025641002</v>
      </c>
      <c r="AI50" s="16">
        <v>0.5</v>
      </c>
      <c r="AJ50" s="16">
        <v>0.57983193277310896</v>
      </c>
      <c r="AK50" s="16">
        <v>0.68539325842696597</v>
      </c>
      <c r="AL50" s="16">
        <v>0.63829787234042601</v>
      </c>
      <c r="AM50" s="16">
        <v>0.64102564102564097</v>
      </c>
      <c r="AN50" s="16"/>
      <c r="AO50" s="16">
        <v>0.44642857142857101</v>
      </c>
      <c r="AP50" s="16">
        <v>0.55776892430278902</v>
      </c>
      <c r="AQ50" s="16">
        <v>0.58285714285714296</v>
      </c>
      <c r="AR50" s="16">
        <v>0.54639175257731998</v>
      </c>
      <c r="AS50" s="16">
        <v>0.65517241379310298</v>
      </c>
      <c r="AT50" s="16">
        <v>0.55000000000000004</v>
      </c>
      <c r="AU50" s="16"/>
      <c r="AV50" s="16">
        <v>0.3125</v>
      </c>
      <c r="AW50" s="16">
        <v>0.2</v>
      </c>
      <c r="AX50" s="16">
        <v>0.58333333333333304</v>
      </c>
      <c r="AY50" s="16">
        <v>0.5</v>
      </c>
      <c r="AZ50" s="16">
        <v>0.42857142857142899</v>
      </c>
      <c r="BA50" s="16">
        <v>0.51470588235294101</v>
      </c>
      <c r="BB50" s="16">
        <v>0.57692307692307698</v>
      </c>
      <c r="BC50" s="16">
        <v>0.43333333333333302</v>
      </c>
      <c r="BD50" s="16">
        <v>0.33333333333333298</v>
      </c>
      <c r="BE50" s="16">
        <v>0.541062801932367</v>
      </c>
      <c r="BF50" s="16">
        <v>0.56363636363636405</v>
      </c>
      <c r="BG50" s="16">
        <v>0.35294117647058798</v>
      </c>
      <c r="BH50" s="16">
        <v>0.61111111111111105</v>
      </c>
      <c r="BI50" s="16">
        <v>0.25</v>
      </c>
      <c r="BJ50" s="16">
        <v>0.6</v>
      </c>
      <c r="BK50" s="16">
        <v>0.52083333333333304</v>
      </c>
      <c r="BL50" s="16">
        <v>0.54901960784313697</v>
      </c>
      <c r="BM50" s="16">
        <v>0.38888888888888901</v>
      </c>
      <c r="BN50" s="16">
        <v>0.33333333333333298</v>
      </c>
      <c r="BO50" s="16"/>
      <c r="BP50" s="16">
        <v>0.567496723460026</v>
      </c>
      <c r="BQ50" s="16"/>
      <c r="BR50" s="16">
        <v>0.56206896551724095</v>
      </c>
      <c r="BS50" s="16"/>
      <c r="BT50" s="16">
        <v>0.65967365967365998</v>
      </c>
    </row>
    <row r="51" spans="2:72" x14ac:dyDescent="0.2">
      <c r="B51" t="s">
        <v>98</v>
      </c>
      <c r="C51" s="16">
        <v>0.50149850149850195</v>
      </c>
      <c r="D51" s="16">
        <v>0.55652173913043501</v>
      </c>
      <c r="E51" s="16">
        <v>0.39495798319327702</v>
      </c>
      <c r="F51" s="16">
        <v>0.54545454545454497</v>
      </c>
      <c r="G51" s="16">
        <v>0.48529411764705899</v>
      </c>
      <c r="H51" s="16">
        <v>0.41071428571428598</v>
      </c>
      <c r="I51" s="16">
        <v>0.46808510638297901</v>
      </c>
      <c r="J51" s="16">
        <v>0.402985074626866</v>
      </c>
      <c r="K51" s="16">
        <v>0.58064516129032295</v>
      </c>
      <c r="L51" s="16">
        <v>0.51685393258427004</v>
      </c>
      <c r="M51" s="16">
        <v>0.6</v>
      </c>
      <c r="N51" s="16">
        <v>0.5</v>
      </c>
      <c r="O51" s="16">
        <v>0.5</v>
      </c>
      <c r="P51" s="16"/>
      <c r="Q51" s="16">
        <v>0.22222222222222199</v>
      </c>
      <c r="R51" s="16">
        <v>0.23943661971831001</v>
      </c>
      <c r="S51" s="16">
        <v>0.38709677419354799</v>
      </c>
      <c r="T51" s="16">
        <v>0.52112676056338003</v>
      </c>
      <c r="U51" s="16">
        <v>0.483870967741935</v>
      </c>
      <c r="V51" s="16">
        <v>0.43564356435643597</v>
      </c>
      <c r="W51" s="16">
        <v>0.49122807017543901</v>
      </c>
      <c r="X51" s="16">
        <v>0.56382978723404298</v>
      </c>
      <c r="Y51" s="16">
        <v>0.62707182320442001</v>
      </c>
      <c r="Z51" s="16"/>
      <c r="AA51" s="16">
        <v>0.40808823529411797</v>
      </c>
      <c r="AB51" s="16">
        <v>0.61403508771929804</v>
      </c>
      <c r="AC51" s="16"/>
      <c r="AD51" s="16">
        <v>0.25899280575539602</v>
      </c>
      <c r="AE51" s="16">
        <v>0.38461538461538503</v>
      </c>
      <c r="AF51" s="16">
        <v>0.38095238095238099</v>
      </c>
      <c r="AG51" s="16">
        <v>0.51041666666666696</v>
      </c>
      <c r="AH51" s="16">
        <v>0.41025641025641002</v>
      </c>
      <c r="AI51" s="16">
        <v>0.42391304347826098</v>
      </c>
      <c r="AJ51" s="16">
        <v>0.56302521008403394</v>
      </c>
      <c r="AK51" s="16">
        <v>0.68539325842696597</v>
      </c>
      <c r="AL51" s="16">
        <v>0.67021276595744705</v>
      </c>
      <c r="AM51" s="16">
        <v>0.64743589743589702</v>
      </c>
      <c r="AN51" s="16"/>
      <c r="AO51" s="16">
        <v>0.41326530612244899</v>
      </c>
      <c r="AP51" s="16">
        <v>0.53386454183266896</v>
      </c>
      <c r="AQ51" s="16">
        <v>0.57714285714285696</v>
      </c>
      <c r="AR51" s="16">
        <v>0.61855670103092797</v>
      </c>
      <c r="AS51" s="16">
        <v>0.65517241379310298</v>
      </c>
      <c r="AT51" s="16">
        <v>0.2</v>
      </c>
      <c r="AU51" s="16"/>
      <c r="AV51" s="16">
        <v>0.4375</v>
      </c>
      <c r="AW51" s="16">
        <v>0</v>
      </c>
      <c r="AX51" s="16">
        <v>0.64814814814814803</v>
      </c>
      <c r="AY51" s="16">
        <v>0.41666666666666702</v>
      </c>
      <c r="AZ51" s="16">
        <v>0.42857142857142899</v>
      </c>
      <c r="BA51" s="16">
        <v>0.441176470588235</v>
      </c>
      <c r="BB51" s="16">
        <v>0.53846153846153799</v>
      </c>
      <c r="BC51" s="16">
        <v>0.33333333333333298</v>
      </c>
      <c r="BD51" s="16">
        <v>0.38095238095238099</v>
      </c>
      <c r="BE51" s="16">
        <v>0.58454106280193197</v>
      </c>
      <c r="BF51" s="16">
        <v>0.51818181818181797</v>
      </c>
      <c r="BG51" s="16">
        <v>0.35294117647058798</v>
      </c>
      <c r="BH51" s="16">
        <v>0.51111111111111096</v>
      </c>
      <c r="BI51" s="16">
        <v>0.25</v>
      </c>
      <c r="BJ51" s="16">
        <v>0.53333333333333299</v>
      </c>
      <c r="BK51" s="16">
        <v>0.35416666666666702</v>
      </c>
      <c r="BL51" s="16">
        <v>0.41176470588235298</v>
      </c>
      <c r="BM51" s="16">
        <v>0.44444444444444398</v>
      </c>
      <c r="BN51" s="16">
        <v>0.44444444444444398</v>
      </c>
      <c r="BO51" s="16"/>
      <c r="BP51" s="16">
        <v>0.56356487549148104</v>
      </c>
      <c r="BQ51" s="16"/>
      <c r="BR51" s="16">
        <v>0.59137931034482805</v>
      </c>
      <c r="BS51" s="16"/>
      <c r="BT51" s="16">
        <v>0.59673659673659696</v>
      </c>
    </row>
    <row r="52" spans="2:72" x14ac:dyDescent="0.2">
      <c r="B52" t="s">
        <v>96</v>
      </c>
      <c r="C52" s="16">
        <v>0.47352647352647398</v>
      </c>
      <c r="D52" s="16">
        <v>0.47826086956521702</v>
      </c>
      <c r="E52" s="16">
        <v>0.42857142857142899</v>
      </c>
      <c r="F52" s="16">
        <v>0.45454545454545497</v>
      </c>
      <c r="G52" s="16">
        <v>0.38235294117647101</v>
      </c>
      <c r="H52" s="16">
        <v>0.51785714285714302</v>
      </c>
      <c r="I52" s="16">
        <v>0.53191489361702105</v>
      </c>
      <c r="J52" s="16">
        <v>0.462686567164179</v>
      </c>
      <c r="K52" s="16">
        <v>0.54838709677419395</v>
      </c>
      <c r="L52" s="16">
        <v>0.449438202247191</v>
      </c>
      <c r="M52" s="16">
        <v>0.45</v>
      </c>
      <c r="N52" s="16">
        <v>0.5</v>
      </c>
      <c r="O52" s="16">
        <v>0.71428571428571397</v>
      </c>
      <c r="P52" s="16"/>
      <c r="Q52" s="16">
        <v>0.28571428571428598</v>
      </c>
      <c r="R52" s="16">
        <v>0.43661971830985902</v>
      </c>
      <c r="S52" s="16">
        <v>0.30645161290322598</v>
      </c>
      <c r="T52" s="16">
        <v>0.352112676056338</v>
      </c>
      <c r="U52" s="16">
        <v>0.37096774193548399</v>
      </c>
      <c r="V52" s="16">
        <v>0.43564356435643597</v>
      </c>
      <c r="W52" s="16">
        <v>0.464912280701754</v>
      </c>
      <c r="X52" s="16">
        <v>0.56382978723404298</v>
      </c>
      <c r="Y52" s="16">
        <v>0.574585635359116</v>
      </c>
      <c r="Z52" s="16"/>
      <c r="AA52" s="16">
        <v>0.39154411764705899</v>
      </c>
      <c r="AB52" s="16">
        <v>0.57236842105263197</v>
      </c>
      <c r="AC52" s="16"/>
      <c r="AD52" s="16">
        <v>0.39568345323741</v>
      </c>
      <c r="AE52" s="16">
        <v>0.35384615384615398</v>
      </c>
      <c r="AF52" s="16">
        <v>0.33333333333333298</v>
      </c>
      <c r="AG52" s="16">
        <v>0.44791666666666702</v>
      </c>
      <c r="AH52" s="16">
        <v>0.5</v>
      </c>
      <c r="AI52" s="16">
        <v>0.40217391304347799</v>
      </c>
      <c r="AJ52" s="16">
        <v>0.48739495798319299</v>
      </c>
      <c r="AK52" s="16">
        <v>0.59550561797752799</v>
      </c>
      <c r="AL52" s="16">
        <v>0.56382978723404298</v>
      </c>
      <c r="AM52" s="16">
        <v>0.58333333333333304</v>
      </c>
      <c r="AN52" s="16"/>
      <c r="AO52" s="16">
        <v>0.42091836734693899</v>
      </c>
      <c r="AP52" s="16">
        <v>0.50597609561752999</v>
      </c>
      <c r="AQ52" s="16">
        <v>0.51428571428571401</v>
      </c>
      <c r="AR52" s="16">
        <v>0.47422680412371099</v>
      </c>
      <c r="AS52" s="16">
        <v>0.568965517241379</v>
      </c>
      <c r="AT52" s="16">
        <v>0.4</v>
      </c>
      <c r="AU52" s="16"/>
      <c r="AV52" s="16">
        <v>0.25</v>
      </c>
      <c r="AW52" s="16">
        <v>0.2</v>
      </c>
      <c r="AX52" s="16">
        <v>0.56481481481481499</v>
      </c>
      <c r="AY52" s="16">
        <v>0.5</v>
      </c>
      <c r="AZ52" s="16">
        <v>0.28571428571428598</v>
      </c>
      <c r="BA52" s="16">
        <v>0.47058823529411797</v>
      </c>
      <c r="BB52" s="16">
        <v>0.40384615384615402</v>
      </c>
      <c r="BC52" s="16">
        <v>0.4</v>
      </c>
      <c r="BD52" s="16">
        <v>0.33333333333333298</v>
      </c>
      <c r="BE52" s="16">
        <v>0.56038647342995196</v>
      </c>
      <c r="BF52" s="16">
        <v>0.49090909090909102</v>
      </c>
      <c r="BG52" s="16">
        <v>0.41176470588235298</v>
      </c>
      <c r="BH52" s="16">
        <v>0.46666666666666701</v>
      </c>
      <c r="BI52" s="16">
        <v>0.3</v>
      </c>
      <c r="BJ52" s="16">
        <v>0.53333333333333299</v>
      </c>
      <c r="BK52" s="16">
        <v>0.33333333333333298</v>
      </c>
      <c r="BL52" s="16">
        <v>0.49019607843137297</v>
      </c>
      <c r="BM52" s="16">
        <v>0.5</v>
      </c>
      <c r="BN52" s="16">
        <v>0.41666666666666702</v>
      </c>
      <c r="BO52" s="16"/>
      <c r="BP52" s="16">
        <v>0.51507208387942305</v>
      </c>
      <c r="BQ52" s="16"/>
      <c r="BR52" s="16">
        <v>0.51724137931034497</v>
      </c>
      <c r="BS52" s="16"/>
      <c r="BT52" s="16">
        <v>0.54312354312354305</v>
      </c>
    </row>
    <row r="53" spans="2:72" x14ac:dyDescent="0.2">
      <c r="B53" t="s">
        <v>97</v>
      </c>
      <c r="C53" s="16">
        <v>0.35864135864135899</v>
      </c>
      <c r="D53" s="16">
        <v>0.40289855072463798</v>
      </c>
      <c r="E53" s="16">
        <v>0.35294117647058798</v>
      </c>
      <c r="F53" s="16">
        <v>0.36363636363636398</v>
      </c>
      <c r="G53" s="16">
        <v>0.38235294117647101</v>
      </c>
      <c r="H53" s="16">
        <v>0.30357142857142899</v>
      </c>
      <c r="I53" s="16">
        <v>0.36170212765957399</v>
      </c>
      <c r="J53" s="16">
        <v>0.238805970149254</v>
      </c>
      <c r="K53" s="16">
        <v>0.35483870967741898</v>
      </c>
      <c r="L53" s="16">
        <v>0.29213483146067398</v>
      </c>
      <c r="M53" s="16">
        <v>0.3</v>
      </c>
      <c r="N53" s="16">
        <v>0.47058823529411797</v>
      </c>
      <c r="O53" s="16">
        <v>0.28571428571428598</v>
      </c>
      <c r="P53" s="16"/>
      <c r="Q53" s="16">
        <v>0.60317460317460303</v>
      </c>
      <c r="R53" s="16">
        <v>0.43661971830985902</v>
      </c>
      <c r="S53" s="16">
        <v>0.32258064516128998</v>
      </c>
      <c r="T53" s="16">
        <v>0.23943661971831001</v>
      </c>
      <c r="U53" s="16">
        <v>0.30645161290322598</v>
      </c>
      <c r="V53" s="16">
        <v>0.30693069306930698</v>
      </c>
      <c r="W53" s="16">
        <v>0.29824561403508798</v>
      </c>
      <c r="X53" s="16">
        <v>0.319148936170213</v>
      </c>
      <c r="Y53" s="16">
        <v>0.38397790055248598</v>
      </c>
      <c r="Z53" s="16"/>
      <c r="AA53" s="16">
        <v>0.34926470588235298</v>
      </c>
      <c r="AB53" s="16">
        <v>0.37061403508771901</v>
      </c>
      <c r="AC53" s="16"/>
      <c r="AD53" s="16">
        <v>0.46762589928057602</v>
      </c>
      <c r="AE53" s="16">
        <v>0.35384615384615398</v>
      </c>
      <c r="AF53" s="16">
        <v>0.206349206349206</v>
      </c>
      <c r="AG53" s="16">
        <v>0.33333333333333298</v>
      </c>
      <c r="AH53" s="16">
        <v>0.35897435897435898</v>
      </c>
      <c r="AI53" s="16">
        <v>0.30434782608695699</v>
      </c>
      <c r="AJ53" s="16">
        <v>0.33613445378151302</v>
      </c>
      <c r="AK53" s="16">
        <v>0.47191011235955099</v>
      </c>
      <c r="AL53" s="16">
        <v>0.41489361702127697</v>
      </c>
      <c r="AM53" s="16">
        <v>0.30769230769230799</v>
      </c>
      <c r="AN53" s="16"/>
      <c r="AO53" s="16">
        <v>0.32653061224489799</v>
      </c>
      <c r="AP53" s="16">
        <v>0.35059760956175301</v>
      </c>
      <c r="AQ53" s="16">
        <v>0.377142857142857</v>
      </c>
      <c r="AR53" s="16">
        <v>0.42268041237113402</v>
      </c>
      <c r="AS53" s="16">
        <v>0.51724137931034497</v>
      </c>
      <c r="AT53" s="16">
        <v>0.2</v>
      </c>
      <c r="AU53" s="16"/>
      <c r="AV53" s="16">
        <v>0.375</v>
      </c>
      <c r="AW53" s="16">
        <v>0.4</v>
      </c>
      <c r="AX53" s="16">
        <v>0.27777777777777801</v>
      </c>
      <c r="AY53" s="16">
        <v>0.41666666666666702</v>
      </c>
      <c r="AZ53" s="16">
        <v>0.14285714285714299</v>
      </c>
      <c r="BA53" s="16">
        <v>0.42647058823529399</v>
      </c>
      <c r="BB53" s="16">
        <v>0.394230769230769</v>
      </c>
      <c r="BC53" s="16">
        <v>0.266666666666667</v>
      </c>
      <c r="BD53" s="16">
        <v>0.28571428571428598</v>
      </c>
      <c r="BE53" s="16">
        <v>0.42512077294686001</v>
      </c>
      <c r="BF53" s="16">
        <v>0.4</v>
      </c>
      <c r="BG53" s="16">
        <v>0.52941176470588203</v>
      </c>
      <c r="BH53" s="16">
        <v>0.27777777777777801</v>
      </c>
      <c r="BI53" s="16">
        <v>0.45</v>
      </c>
      <c r="BJ53" s="16">
        <v>0.33333333333333298</v>
      </c>
      <c r="BK53" s="16">
        <v>0.22916666666666699</v>
      </c>
      <c r="BL53" s="16">
        <v>0.21568627450980399</v>
      </c>
      <c r="BM53" s="16">
        <v>0.44444444444444398</v>
      </c>
      <c r="BN53" s="16">
        <v>0.36111111111111099</v>
      </c>
      <c r="BO53" s="16"/>
      <c r="BP53" s="16">
        <v>0.38532110091743099</v>
      </c>
      <c r="BQ53" s="16"/>
      <c r="BR53" s="16">
        <v>0.37413793103448301</v>
      </c>
      <c r="BS53" s="16"/>
      <c r="BT53" s="16">
        <v>0.43356643356643398</v>
      </c>
    </row>
    <row r="54" spans="2:72" x14ac:dyDescent="0.2">
      <c r="B54" t="s">
        <v>100</v>
      </c>
      <c r="C54" s="16">
        <v>1.2987012987013E-2</v>
      </c>
      <c r="D54" s="16">
        <v>1.4492753623188401E-2</v>
      </c>
      <c r="E54" s="16">
        <v>2.5210084033613401E-2</v>
      </c>
      <c r="F54" s="16">
        <v>0</v>
      </c>
      <c r="G54" s="16">
        <v>0</v>
      </c>
      <c r="H54" s="16">
        <v>1.7857142857142901E-2</v>
      </c>
      <c r="I54" s="16">
        <v>1.0638297872340399E-2</v>
      </c>
      <c r="J54" s="16">
        <v>4.47761194029851E-2</v>
      </c>
      <c r="K54" s="16">
        <v>0</v>
      </c>
      <c r="L54" s="16">
        <v>0</v>
      </c>
      <c r="M54" s="16">
        <v>0</v>
      </c>
      <c r="N54" s="16">
        <v>0</v>
      </c>
      <c r="O54" s="16">
        <v>0</v>
      </c>
      <c r="P54" s="16"/>
      <c r="Q54" s="16">
        <v>3.1746031746031703E-2</v>
      </c>
      <c r="R54" s="16">
        <v>4.2253521126760597E-2</v>
      </c>
      <c r="S54" s="16">
        <v>1.6129032258064498E-2</v>
      </c>
      <c r="T54" s="16">
        <v>0</v>
      </c>
      <c r="U54" s="16">
        <v>3.2258064516128997E-2</v>
      </c>
      <c r="V54" s="16">
        <v>2.9702970297029702E-2</v>
      </c>
      <c r="W54" s="16">
        <v>0</v>
      </c>
      <c r="X54" s="16">
        <v>0</v>
      </c>
      <c r="Y54" s="16">
        <v>5.5248618784530402E-3</v>
      </c>
      <c r="Z54" s="16"/>
      <c r="AA54" s="16">
        <v>2.0220588235294101E-2</v>
      </c>
      <c r="AB54" s="16">
        <v>4.3859649122806998E-3</v>
      </c>
      <c r="AC54" s="16"/>
      <c r="AD54" s="16">
        <v>2.15827338129496E-2</v>
      </c>
      <c r="AE54" s="16">
        <v>1.5384615384615399E-2</v>
      </c>
      <c r="AF54" s="16">
        <v>6.3492063492063502E-2</v>
      </c>
      <c r="AG54" s="16">
        <v>0</v>
      </c>
      <c r="AH54" s="16">
        <v>1.2820512820512799E-2</v>
      </c>
      <c r="AI54" s="16">
        <v>1.0869565217391301E-2</v>
      </c>
      <c r="AJ54" s="16">
        <v>0</v>
      </c>
      <c r="AK54" s="16">
        <v>0</v>
      </c>
      <c r="AL54" s="16">
        <v>0</v>
      </c>
      <c r="AM54" s="16">
        <v>6.41025641025641E-3</v>
      </c>
      <c r="AN54" s="16"/>
      <c r="AO54" s="16">
        <v>2.2959183673469399E-2</v>
      </c>
      <c r="AP54" s="16">
        <v>0</v>
      </c>
      <c r="AQ54" s="16">
        <v>1.1428571428571401E-2</v>
      </c>
      <c r="AR54" s="16">
        <v>1.03092783505155E-2</v>
      </c>
      <c r="AS54" s="16">
        <v>0</v>
      </c>
      <c r="AT54" s="16">
        <v>0.05</v>
      </c>
      <c r="AU54" s="16"/>
      <c r="AV54" s="16">
        <v>0</v>
      </c>
      <c r="AW54" s="16">
        <v>0</v>
      </c>
      <c r="AX54" s="16">
        <v>0</v>
      </c>
      <c r="AY54" s="16">
        <v>8.3333333333333301E-2</v>
      </c>
      <c r="AZ54" s="16">
        <v>0</v>
      </c>
      <c r="BA54" s="16">
        <v>2.9411764705882401E-2</v>
      </c>
      <c r="BB54" s="16">
        <v>9.6153846153846194E-3</v>
      </c>
      <c r="BC54" s="16">
        <v>3.3333333333333298E-2</v>
      </c>
      <c r="BD54" s="16">
        <v>0</v>
      </c>
      <c r="BE54" s="16">
        <v>9.6618357487922701E-3</v>
      </c>
      <c r="BF54" s="16">
        <v>0</v>
      </c>
      <c r="BG54" s="16">
        <v>0</v>
      </c>
      <c r="BH54" s="16">
        <v>2.2222222222222199E-2</v>
      </c>
      <c r="BI54" s="16">
        <v>0</v>
      </c>
      <c r="BJ54" s="16">
        <v>0</v>
      </c>
      <c r="BK54" s="16">
        <v>0</v>
      </c>
      <c r="BL54" s="16">
        <v>3.9215686274509803E-2</v>
      </c>
      <c r="BM54" s="16">
        <v>5.5555555555555601E-2</v>
      </c>
      <c r="BN54" s="16">
        <v>0</v>
      </c>
      <c r="BO54" s="16"/>
      <c r="BP54" s="16">
        <v>6.55307994757536E-3</v>
      </c>
      <c r="BQ54" s="16"/>
      <c r="BR54" s="16">
        <v>1.03448275862069E-2</v>
      </c>
      <c r="BS54" s="16"/>
      <c r="BT54" s="16">
        <v>1.1655011655011699E-2</v>
      </c>
    </row>
    <row r="55" spans="2:72" x14ac:dyDescent="0.2">
      <c r="B55" t="s">
        <v>101</v>
      </c>
      <c r="C55" s="16">
        <v>3.2967032967033003E-2</v>
      </c>
      <c r="D55" s="16">
        <v>2.0289855072463801E-2</v>
      </c>
      <c r="E55" s="16">
        <v>1.6806722689075598E-2</v>
      </c>
      <c r="F55" s="16">
        <v>9.0909090909090898E-2</v>
      </c>
      <c r="G55" s="16">
        <v>5.8823529411764698E-2</v>
      </c>
      <c r="H55" s="16">
        <v>1.7857142857142901E-2</v>
      </c>
      <c r="I55" s="16">
        <v>0</v>
      </c>
      <c r="J55" s="16">
        <v>1.49253731343284E-2</v>
      </c>
      <c r="K55" s="16">
        <v>3.2258064516128997E-2</v>
      </c>
      <c r="L55" s="16">
        <v>5.6179775280898903E-2</v>
      </c>
      <c r="M55" s="16">
        <v>0.05</v>
      </c>
      <c r="N55" s="16">
        <v>0.14705882352941199</v>
      </c>
      <c r="O55" s="16">
        <v>7.1428571428571397E-2</v>
      </c>
      <c r="P55" s="16"/>
      <c r="Q55" s="16">
        <v>9.5238095238095205E-2</v>
      </c>
      <c r="R55" s="16">
        <v>7.0422535211267595E-2</v>
      </c>
      <c r="S55" s="16">
        <v>8.0645161290322606E-2</v>
      </c>
      <c r="T55" s="16">
        <v>2.8169014084507001E-2</v>
      </c>
      <c r="U55" s="16">
        <v>3.2258064516128997E-2</v>
      </c>
      <c r="V55" s="16">
        <v>1.9801980198019799E-2</v>
      </c>
      <c r="W55" s="16">
        <v>1.7543859649122799E-2</v>
      </c>
      <c r="X55" s="16">
        <v>2.1276595744680899E-2</v>
      </c>
      <c r="Y55" s="16">
        <v>1.6574585635359101E-2</v>
      </c>
      <c r="Z55" s="16"/>
      <c r="AA55" s="16">
        <v>4.4117647058823498E-2</v>
      </c>
      <c r="AB55" s="16">
        <v>1.7543859649122799E-2</v>
      </c>
      <c r="AC55" s="16"/>
      <c r="AD55" s="16">
        <v>7.1942446043165506E-2</v>
      </c>
      <c r="AE55" s="16">
        <v>6.15384615384615E-2</v>
      </c>
      <c r="AF55" s="16">
        <v>4.7619047619047603E-2</v>
      </c>
      <c r="AG55" s="16">
        <v>2.0833333333333301E-2</v>
      </c>
      <c r="AH55" s="16">
        <v>1.2820512820512799E-2</v>
      </c>
      <c r="AI55" s="16">
        <v>6.5217391304347797E-2</v>
      </c>
      <c r="AJ55" s="16">
        <v>1.6806722689075598E-2</v>
      </c>
      <c r="AK55" s="16">
        <v>0</v>
      </c>
      <c r="AL55" s="16">
        <v>1.0638297872340399E-2</v>
      </c>
      <c r="AM55" s="16">
        <v>2.5641025641025599E-2</v>
      </c>
      <c r="AN55" s="16"/>
      <c r="AO55" s="16">
        <v>3.31632653061225E-2</v>
      </c>
      <c r="AP55" s="16">
        <v>2.78884462151394E-2</v>
      </c>
      <c r="AQ55" s="16">
        <v>3.4285714285714301E-2</v>
      </c>
      <c r="AR55" s="16">
        <v>5.1546391752577303E-2</v>
      </c>
      <c r="AS55" s="16">
        <v>3.4482758620689703E-2</v>
      </c>
      <c r="AT55" s="16">
        <v>0</v>
      </c>
      <c r="AU55" s="16"/>
      <c r="AV55" s="16">
        <v>0</v>
      </c>
      <c r="AW55" s="16">
        <v>0</v>
      </c>
      <c r="AX55" s="16">
        <v>9.2592592592592605E-3</v>
      </c>
      <c r="AY55" s="16">
        <v>8.3333333333333301E-2</v>
      </c>
      <c r="AZ55" s="16">
        <v>0.14285714285714299</v>
      </c>
      <c r="BA55" s="16">
        <v>2.9411764705882401E-2</v>
      </c>
      <c r="BB55" s="16">
        <v>4.80769230769231E-2</v>
      </c>
      <c r="BC55" s="16">
        <v>3.3333333333333298E-2</v>
      </c>
      <c r="BD55" s="16">
        <v>0.19047619047618999</v>
      </c>
      <c r="BE55" s="16">
        <v>9.6618357487922701E-3</v>
      </c>
      <c r="BF55" s="16">
        <v>9.0909090909090905E-3</v>
      </c>
      <c r="BG55" s="16">
        <v>5.8823529411764698E-2</v>
      </c>
      <c r="BH55" s="16">
        <v>3.3333333333333298E-2</v>
      </c>
      <c r="BI55" s="16">
        <v>0.1</v>
      </c>
      <c r="BJ55" s="16">
        <v>0</v>
      </c>
      <c r="BK55" s="16">
        <v>6.25E-2</v>
      </c>
      <c r="BL55" s="16">
        <v>1.9607843137254902E-2</v>
      </c>
      <c r="BM55" s="16">
        <v>8.3333333333333301E-2</v>
      </c>
      <c r="BN55" s="16">
        <v>5.5555555555555601E-2</v>
      </c>
      <c r="BO55" s="16"/>
      <c r="BP55" s="16">
        <v>2.49017038007864E-2</v>
      </c>
      <c r="BQ55" s="16"/>
      <c r="BR55" s="16">
        <v>3.6206896551724099E-2</v>
      </c>
      <c r="BS55" s="16"/>
      <c r="BT55" s="16">
        <v>2.3310023310023301E-2</v>
      </c>
    </row>
    <row r="56" spans="2:72" x14ac:dyDescent="0.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row>
    <row r="57" spans="2:72" x14ac:dyDescent="0.2">
      <c r="B57" s="6" t="s">
        <v>106</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row>
    <row r="58" spans="2:72" x14ac:dyDescent="0.2">
      <c r="B58" s="22" t="s">
        <v>92</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row>
    <row r="59" spans="2:72" x14ac:dyDescent="0.2">
      <c r="B59" t="s">
        <v>95</v>
      </c>
      <c r="C59" s="16">
        <v>0.48751248751248699</v>
      </c>
      <c r="D59" s="16">
        <v>0.54782608695652202</v>
      </c>
      <c r="E59" s="16">
        <v>0.36134453781512599</v>
      </c>
      <c r="F59" s="16">
        <v>0.47727272727272702</v>
      </c>
      <c r="G59" s="16">
        <v>0.54411764705882304</v>
      </c>
      <c r="H59" s="16">
        <v>0.46428571428571402</v>
      </c>
      <c r="I59" s="16">
        <v>0.51063829787234005</v>
      </c>
      <c r="J59" s="16">
        <v>0.41791044776119401</v>
      </c>
      <c r="K59" s="16">
        <v>0.58064516129032295</v>
      </c>
      <c r="L59" s="16">
        <v>0.43820224719101097</v>
      </c>
      <c r="M59" s="16">
        <v>0.5</v>
      </c>
      <c r="N59" s="16">
        <v>0.441176470588235</v>
      </c>
      <c r="O59" s="16">
        <v>0.28571428571428598</v>
      </c>
      <c r="P59" s="16"/>
      <c r="Q59" s="16">
        <v>0.25396825396825401</v>
      </c>
      <c r="R59" s="16">
        <v>0.21126760563380301</v>
      </c>
      <c r="S59" s="16">
        <v>0.35483870967741898</v>
      </c>
      <c r="T59" s="16">
        <v>0.40845070422535201</v>
      </c>
      <c r="U59" s="16">
        <v>0.41935483870967699</v>
      </c>
      <c r="V59" s="16">
        <v>0.524752475247525</v>
      </c>
      <c r="W59" s="16">
        <v>0.47368421052631599</v>
      </c>
      <c r="X59" s="16">
        <v>0.52127659574468099</v>
      </c>
      <c r="Y59" s="16">
        <v>0.61602209944751396</v>
      </c>
      <c r="Z59" s="16"/>
      <c r="AA59" s="16">
        <v>0.39522058823529399</v>
      </c>
      <c r="AB59" s="16">
        <v>0.59649122807017496</v>
      </c>
      <c r="AC59" s="16"/>
      <c r="AD59" s="16">
        <v>0.27338129496402902</v>
      </c>
      <c r="AE59" s="16">
        <v>0.4</v>
      </c>
      <c r="AF59" s="16">
        <v>0.317460317460317</v>
      </c>
      <c r="AG59" s="16">
        <v>0.52083333333333304</v>
      </c>
      <c r="AH59" s="16">
        <v>0.38461538461538503</v>
      </c>
      <c r="AI59" s="16">
        <v>0.40217391304347799</v>
      </c>
      <c r="AJ59" s="16">
        <v>0.56302521008403394</v>
      </c>
      <c r="AK59" s="16">
        <v>0.651685393258427</v>
      </c>
      <c r="AL59" s="16">
        <v>0.67021276595744705</v>
      </c>
      <c r="AM59" s="16">
        <v>0.60256410256410298</v>
      </c>
      <c r="AN59" s="16"/>
      <c r="AO59" s="16">
        <v>0.405612244897959</v>
      </c>
      <c r="AP59" s="16">
        <v>0.49800796812748999</v>
      </c>
      <c r="AQ59" s="16">
        <v>0.56571428571428595</v>
      </c>
      <c r="AR59" s="16">
        <v>0.55670103092783496</v>
      </c>
      <c r="AS59" s="16">
        <v>0.67241379310344795</v>
      </c>
      <c r="AT59" s="16">
        <v>0.45</v>
      </c>
      <c r="AU59" s="16"/>
      <c r="AV59" s="16">
        <v>0.4375</v>
      </c>
      <c r="AW59" s="16">
        <v>0.8</v>
      </c>
      <c r="AX59" s="16">
        <v>0.56481481481481499</v>
      </c>
      <c r="AY59" s="16">
        <v>0.58333333333333304</v>
      </c>
      <c r="AZ59" s="16">
        <v>0.42857142857142899</v>
      </c>
      <c r="BA59" s="16">
        <v>0.45588235294117602</v>
      </c>
      <c r="BB59" s="16">
        <v>0.45192307692307698</v>
      </c>
      <c r="BC59" s="16">
        <v>0.46666666666666701</v>
      </c>
      <c r="BD59" s="16">
        <v>0.28571428571428598</v>
      </c>
      <c r="BE59" s="16">
        <v>0.57004830917874405</v>
      </c>
      <c r="BF59" s="16">
        <v>0.56363636363636405</v>
      </c>
      <c r="BG59" s="16">
        <v>0.52941176470588203</v>
      </c>
      <c r="BH59" s="16">
        <v>0.5</v>
      </c>
      <c r="BI59" s="16">
        <v>0.35</v>
      </c>
      <c r="BJ59" s="16">
        <v>0.6</v>
      </c>
      <c r="BK59" s="16">
        <v>0.3125</v>
      </c>
      <c r="BL59" s="16">
        <v>0.45098039215686297</v>
      </c>
      <c r="BM59" s="16">
        <v>0.27777777777777801</v>
      </c>
      <c r="BN59" s="16">
        <v>0.27777777777777801</v>
      </c>
      <c r="BO59" s="16"/>
      <c r="BP59" s="16">
        <v>0.5478374836173</v>
      </c>
      <c r="BQ59" s="16"/>
      <c r="BR59" s="16">
        <v>0.56379310344827605</v>
      </c>
      <c r="BS59" s="16"/>
      <c r="BT59" s="16">
        <v>0.58041958041957997</v>
      </c>
    </row>
    <row r="60" spans="2:72" x14ac:dyDescent="0.2">
      <c r="B60" t="s">
        <v>96</v>
      </c>
      <c r="C60" s="16">
        <v>0.46553446553446598</v>
      </c>
      <c r="D60" s="16">
        <v>0.47536231884058</v>
      </c>
      <c r="E60" s="16">
        <v>0.46218487394958002</v>
      </c>
      <c r="F60" s="16">
        <v>0.36363636363636398</v>
      </c>
      <c r="G60" s="16">
        <v>0.48529411764705899</v>
      </c>
      <c r="H60" s="16">
        <v>0.41071428571428598</v>
      </c>
      <c r="I60" s="16">
        <v>0.45744680851063801</v>
      </c>
      <c r="J60" s="16">
        <v>0.44776119402985098</v>
      </c>
      <c r="K60" s="16">
        <v>0.483870967741935</v>
      </c>
      <c r="L60" s="16">
        <v>0.48314606741573002</v>
      </c>
      <c r="M60" s="16">
        <v>0.42499999999999999</v>
      </c>
      <c r="N60" s="16">
        <v>0.47058823529411797</v>
      </c>
      <c r="O60" s="16">
        <v>0.78571428571428603</v>
      </c>
      <c r="P60" s="16"/>
      <c r="Q60" s="16">
        <v>0.158730158730159</v>
      </c>
      <c r="R60" s="16">
        <v>0.29577464788732399</v>
      </c>
      <c r="S60" s="16">
        <v>0.25806451612903197</v>
      </c>
      <c r="T60" s="16">
        <v>0.40845070422535201</v>
      </c>
      <c r="U60" s="16">
        <v>0.467741935483871</v>
      </c>
      <c r="V60" s="16">
        <v>0.35643564356435598</v>
      </c>
      <c r="W60" s="16">
        <v>0.42105263157894701</v>
      </c>
      <c r="X60" s="16">
        <v>0.60638297872340396</v>
      </c>
      <c r="Y60" s="16">
        <v>0.60773480662983403</v>
      </c>
      <c r="Z60" s="16"/>
      <c r="AA60" s="16">
        <v>0.347426470588235</v>
      </c>
      <c r="AB60" s="16">
        <v>0.60745614035087703</v>
      </c>
      <c r="AC60" s="16"/>
      <c r="AD60" s="16">
        <v>0.27338129496402902</v>
      </c>
      <c r="AE60" s="16">
        <v>0.261538461538462</v>
      </c>
      <c r="AF60" s="16">
        <v>0.39682539682539703</v>
      </c>
      <c r="AG60" s="16">
        <v>0.40625</v>
      </c>
      <c r="AH60" s="16">
        <v>0.42307692307692302</v>
      </c>
      <c r="AI60" s="16">
        <v>0.467391304347826</v>
      </c>
      <c r="AJ60" s="16">
        <v>0.55462184873949605</v>
      </c>
      <c r="AK60" s="16">
        <v>0.53932584269662898</v>
      </c>
      <c r="AL60" s="16">
        <v>0.63829787234042601</v>
      </c>
      <c r="AM60" s="16">
        <v>0.61538461538461497</v>
      </c>
      <c r="AN60" s="16"/>
      <c r="AO60" s="16">
        <v>0.405612244897959</v>
      </c>
      <c r="AP60" s="16">
        <v>0.48605577689243001</v>
      </c>
      <c r="AQ60" s="16">
        <v>0.54285714285714304</v>
      </c>
      <c r="AR60" s="16">
        <v>0.49484536082474201</v>
      </c>
      <c r="AS60" s="16">
        <v>0.60344827586206895</v>
      </c>
      <c r="AT60" s="16">
        <v>0.25</v>
      </c>
      <c r="AU60" s="16"/>
      <c r="AV60" s="16">
        <v>0.375</v>
      </c>
      <c r="AW60" s="16">
        <v>0.4</v>
      </c>
      <c r="AX60" s="16">
        <v>0.56481481481481499</v>
      </c>
      <c r="AY60" s="16">
        <v>0.33333333333333298</v>
      </c>
      <c r="AZ60" s="16">
        <v>0.14285714285714299</v>
      </c>
      <c r="BA60" s="16">
        <v>0.32352941176470601</v>
      </c>
      <c r="BB60" s="16">
        <v>0.42307692307692302</v>
      </c>
      <c r="BC60" s="16">
        <v>0.4</v>
      </c>
      <c r="BD60" s="16">
        <v>0.28571428571428598</v>
      </c>
      <c r="BE60" s="16">
        <v>0.54589371980676304</v>
      </c>
      <c r="BF60" s="16">
        <v>0.48181818181818198</v>
      </c>
      <c r="BG60" s="16">
        <v>0.41176470588235298</v>
      </c>
      <c r="BH60" s="16">
        <v>0.5</v>
      </c>
      <c r="BI60" s="16">
        <v>0.35</v>
      </c>
      <c r="BJ60" s="16">
        <v>0.46666666666666701</v>
      </c>
      <c r="BK60" s="16">
        <v>0.4375</v>
      </c>
      <c r="BL60" s="16">
        <v>0.50980392156862697</v>
      </c>
      <c r="BM60" s="16">
        <v>0.33333333333333298</v>
      </c>
      <c r="BN60" s="16">
        <v>0.47222222222222199</v>
      </c>
      <c r="BO60" s="16"/>
      <c r="BP60" s="16">
        <v>0.49410222804718201</v>
      </c>
      <c r="BQ60" s="16"/>
      <c r="BR60" s="16">
        <v>0.49827586206896601</v>
      </c>
      <c r="BS60" s="16"/>
      <c r="BT60" s="16">
        <v>0.51748251748251795</v>
      </c>
    </row>
    <row r="61" spans="2:72" x14ac:dyDescent="0.2">
      <c r="B61" t="s">
        <v>97</v>
      </c>
      <c r="C61" s="16">
        <v>0.39560439560439598</v>
      </c>
      <c r="D61" s="16">
        <v>0.42318840579710099</v>
      </c>
      <c r="E61" s="16">
        <v>0.35294117647058798</v>
      </c>
      <c r="F61" s="16">
        <v>0.34090909090909099</v>
      </c>
      <c r="G61" s="16">
        <v>0.42647058823529399</v>
      </c>
      <c r="H61" s="16">
        <v>0.33928571428571402</v>
      </c>
      <c r="I61" s="16">
        <v>0.36170212765957399</v>
      </c>
      <c r="J61" s="16">
        <v>0.41791044776119401</v>
      </c>
      <c r="K61" s="16">
        <v>0.41935483870967699</v>
      </c>
      <c r="L61" s="16">
        <v>0.39325842696629199</v>
      </c>
      <c r="M61" s="16">
        <v>0.3</v>
      </c>
      <c r="N61" s="16">
        <v>0.5</v>
      </c>
      <c r="O61" s="16">
        <v>0.42857142857142899</v>
      </c>
      <c r="P61" s="16"/>
      <c r="Q61" s="16">
        <v>0.55555555555555602</v>
      </c>
      <c r="R61" s="16">
        <v>0.56338028169014098</v>
      </c>
      <c r="S61" s="16">
        <v>0.45161290322580599</v>
      </c>
      <c r="T61" s="16">
        <v>0.338028169014085</v>
      </c>
      <c r="U61" s="16">
        <v>0.32258064516128998</v>
      </c>
      <c r="V61" s="16">
        <v>0.35643564356435598</v>
      </c>
      <c r="W61" s="16">
        <v>0.30701754385964902</v>
      </c>
      <c r="X61" s="16">
        <v>0.41489361702127697</v>
      </c>
      <c r="Y61" s="16">
        <v>0.38397790055248598</v>
      </c>
      <c r="Z61" s="16"/>
      <c r="AA61" s="16">
        <v>0.40073529411764702</v>
      </c>
      <c r="AB61" s="16">
        <v>0.390350877192982</v>
      </c>
      <c r="AC61" s="16"/>
      <c r="AD61" s="16">
        <v>0.50359712230215803</v>
      </c>
      <c r="AE61" s="16">
        <v>0.47692307692307701</v>
      </c>
      <c r="AF61" s="16">
        <v>0.34920634920634902</v>
      </c>
      <c r="AG61" s="16">
        <v>0.375</v>
      </c>
      <c r="AH61" s="16">
        <v>0.29487179487179499</v>
      </c>
      <c r="AI61" s="16">
        <v>0.38043478260869601</v>
      </c>
      <c r="AJ61" s="16">
        <v>0.33613445378151302</v>
      </c>
      <c r="AK61" s="16">
        <v>0.50561797752809001</v>
      </c>
      <c r="AL61" s="16">
        <v>0.38297872340425498</v>
      </c>
      <c r="AM61" s="16">
        <v>0.36538461538461497</v>
      </c>
      <c r="AN61" s="16"/>
      <c r="AO61" s="16">
        <v>0.32653061224489799</v>
      </c>
      <c r="AP61" s="16">
        <v>0.43426294820717098</v>
      </c>
      <c r="AQ61" s="16">
        <v>0.42285714285714299</v>
      </c>
      <c r="AR61" s="16">
        <v>0.39175257731958801</v>
      </c>
      <c r="AS61" s="16">
        <v>0.65517241379310298</v>
      </c>
      <c r="AT61" s="16">
        <v>0.3</v>
      </c>
      <c r="AU61" s="16"/>
      <c r="AV61" s="16">
        <v>0.4375</v>
      </c>
      <c r="AW61" s="16">
        <v>0.2</v>
      </c>
      <c r="AX61" s="16">
        <v>0.43518518518518501</v>
      </c>
      <c r="AY61" s="16">
        <v>0.16666666666666699</v>
      </c>
      <c r="AZ61" s="16">
        <v>0.14285714285714299</v>
      </c>
      <c r="BA61" s="16">
        <v>0.35294117647058798</v>
      </c>
      <c r="BB61" s="16">
        <v>0.49038461538461497</v>
      </c>
      <c r="BC61" s="16">
        <v>0.33333333333333298</v>
      </c>
      <c r="BD61" s="16">
        <v>0.52380952380952395</v>
      </c>
      <c r="BE61" s="16">
        <v>0.39130434782608697</v>
      </c>
      <c r="BF61" s="16">
        <v>0.30909090909090903</v>
      </c>
      <c r="BG61" s="16">
        <v>0.52941176470588203</v>
      </c>
      <c r="BH61" s="16">
        <v>0.37777777777777799</v>
      </c>
      <c r="BI61" s="16">
        <v>0.4</v>
      </c>
      <c r="BJ61" s="16">
        <v>0.266666666666667</v>
      </c>
      <c r="BK61" s="16">
        <v>0.33333333333333298</v>
      </c>
      <c r="BL61" s="16">
        <v>0.37254901960784298</v>
      </c>
      <c r="BM61" s="16">
        <v>0.52777777777777801</v>
      </c>
      <c r="BN61" s="16">
        <v>0.5</v>
      </c>
      <c r="BO61" s="16"/>
      <c r="BP61" s="16">
        <v>0.40760157273918701</v>
      </c>
      <c r="BQ61" s="16"/>
      <c r="BR61" s="16">
        <v>0.37068965517241398</v>
      </c>
      <c r="BS61" s="16"/>
      <c r="BT61" s="16">
        <v>0.41958041958042003</v>
      </c>
    </row>
    <row r="62" spans="2:72" x14ac:dyDescent="0.2">
      <c r="B62" t="s">
        <v>99</v>
      </c>
      <c r="C62" s="16">
        <v>0.36363636363636398</v>
      </c>
      <c r="D62" s="16">
        <v>0.45797101449275401</v>
      </c>
      <c r="E62" s="16">
        <v>0.26890756302521002</v>
      </c>
      <c r="F62" s="16">
        <v>0.31818181818181801</v>
      </c>
      <c r="G62" s="16">
        <v>0.38235294117647101</v>
      </c>
      <c r="H62" s="16">
        <v>0.19642857142857101</v>
      </c>
      <c r="I62" s="16">
        <v>0.36170212765957399</v>
      </c>
      <c r="J62" s="16">
        <v>0.238805970149254</v>
      </c>
      <c r="K62" s="16">
        <v>0.32258064516128998</v>
      </c>
      <c r="L62" s="16">
        <v>0.35955056179775302</v>
      </c>
      <c r="M62" s="16">
        <v>0.42499999999999999</v>
      </c>
      <c r="N62" s="16">
        <v>0.26470588235294101</v>
      </c>
      <c r="O62" s="16">
        <v>0.35714285714285698</v>
      </c>
      <c r="P62" s="16"/>
      <c r="Q62" s="16">
        <v>9.5238095238095205E-2</v>
      </c>
      <c r="R62" s="16">
        <v>0.11267605633802801</v>
      </c>
      <c r="S62" s="16">
        <v>0.12903225806451599</v>
      </c>
      <c r="T62" s="16">
        <v>0.21126760563380301</v>
      </c>
      <c r="U62" s="16">
        <v>0.30645161290322598</v>
      </c>
      <c r="V62" s="16">
        <v>0.34653465346534701</v>
      </c>
      <c r="W62" s="16">
        <v>0.38596491228070201</v>
      </c>
      <c r="X62" s="16">
        <v>0.41489361702127697</v>
      </c>
      <c r="Y62" s="16">
        <v>0.524861878453039</v>
      </c>
      <c r="Z62" s="16"/>
      <c r="AA62" s="16">
        <v>0.248161764705882</v>
      </c>
      <c r="AB62" s="16">
        <v>0.50219298245613997</v>
      </c>
      <c r="AC62" s="16"/>
      <c r="AD62" s="16">
        <v>0.14388489208633101</v>
      </c>
      <c r="AE62" s="16">
        <v>0.2</v>
      </c>
      <c r="AF62" s="16">
        <v>0.22222222222222199</v>
      </c>
      <c r="AG62" s="16">
        <v>0.3125</v>
      </c>
      <c r="AH62" s="16">
        <v>0.28205128205128199</v>
      </c>
      <c r="AI62" s="16">
        <v>0.34782608695652201</v>
      </c>
      <c r="AJ62" s="16">
        <v>0.46218487394958002</v>
      </c>
      <c r="AK62" s="16">
        <v>0.56179775280898903</v>
      </c>
      <c r="AL62" s="16">
        <v>0.51063829787234005</v>
      </c>
      <c r="AM62" s="16">
        <v>0.5</v>
      </c>
      <c r="AN62" s="16"/>
      <c r="AO62" s="16">
        <v>0.27040816326530598</v>
      </c>
      <c r="AP62" s="16">
        <v>0.38247011952191201</v>
      </c>
      <c r="AQ62" s="16">
        <v>0.45142857142857101</v>
      </c>
      <c r="AR62" s="16">
        <v>0.43298969072165</v>
      </c>
      <c r="AS62" s="16">
        <v>0.568965517241379</v>
      </c>
      <c r="AT62" s="16">
        <v>0.25</v>
      </c>
      <c r="AU62" s="16"/>
      <c r="AV62" s="16">
        <v>0.25</v>
      </c>
      <c r="AW62" s="16">
        <v>0.2</v>
      </c>
      <c r="AX62" s="16">
        <v>0.407407407407407</v>
      </c>
      <c r="AY62" s="16">
        <v>8.3333333333333301E-2</v>
      </c>
      <c r="AZ62" s="16">
        <v>0.42857142857142899</v>
      </c>
      <c r="BA62" s="16">
        <v>0.25</v>
      </c>
      <c r="BB62" s="16">
        <v>0.34615384615384598</v>
      </c>
      <c r="BC62" s="16">
        <v>0.33333333333333298</v>
      </c>
      <c r="BD62" s="16">
        <v>0.14285714285714299</v>
      </c>
      <c r="BE62" s="16">
        <v>0.45410628019323701</v>
      </c>
      <c r="BF62" s="16">
        <v>0.46363636363636401</v>
      </c>
      <c r="BG62" s="16">
        <v>0.35294117647058798</v>
      </c>
      <c r="BH62" s="16">
        <v>0.344444444444444</v>
      </c>
      <c r="BI62" s="16">
        <v>0.35</v>
      </c>
      <c r="BJ62" s="16">
        <v>0.266666666666667</v>
      </c>
      <c r="BK62" s="16">
        <v>0.375</v>
      </c>
      <c r="BL62" s="16">
        <v>0.29411764705882398</v>
      </c>
      <c r="BM62" s="16">
        <v>0.25</v>
      </c>
      <c r="BN62" s="16">
        <v>0.27777777777777801</v>
      </c>
      <c r="BO62" s="16"/>
      <c r="BP62" s="16">
        <v>0.40104849279161198</v>
      </c>
      <c r="BQ62" s="16"/>
      <c r="BR62" s="16">
        <v>0.45</v>
      </c>
      <c r="BS62" s="16"/>
      <c r="BT62" s="16">
        <v>0.58741258741258695</v>
      </c>
    </row>
    <row r="63" spans="2:72" x14ac:dyDescent="0.2">
      <c r="B63" t="s">
        <v>98</v>
      </c>
      <c r="C63" s="16">
        <v>0.33966033966033998</v>
      </c>
      <c r="D63" s="16">
        <v>0.40869565217391302</v>
      </c>
      <c r="E63" s="16">
        <v>0.24369747899159699</v>
      </c>
      <c r="F63" s="16">
        <v>0.36363636363636398</v>
      </c>
      <c r="G63" s="16">
        <v>0.33823529411764702</v>
      </c>
      <c r="H63" s="16">
        <v>0.214285714285714</v>
      </c>
      <c r="I63" s="16">
        <v>0.38297872340425498</v>
      </c>
      <c r="J63" s="16">
        <v>0.238805970149254</v>
      </c>
      <c r="K63" s="16">
        <v>0.38709677419354799</v>
      </c>
      <c r="L63" s="16">
        <v>0.35955056179775302</v>
      </c>
      <c r="M63" s="16">
        <v>0.3</v>
      </c>
      <c r="N63" s="16">
        <v>0.20588235294117599</v>
      </c>
      <c r="O63" s="16">
        <v>0.28571428571428598</v>
      </c>
      <c r="P63" s="16"/>
      <c r="Q63" s="16">
        <v>9.5238095238095205E-2</v>
      </c>
      <c r="R63" s="16">
        <v>8.4507042253521097E-2</v>
      </c>
      <c r="S63" s="16">
        <v>0.14516129032258099</v>
      </c>
      <c r="T63" s="16">
        <v>0.23943661971831001</v>
      </c>
      <c r="U63" s="16">
        <v>0.225806451612903</v>
      </c>
      <c r="V63" s="16">
        <v>0.30693069306930698</v>
      </c>
      <c r="W63" s="16">
        <v>0.30701754385964902</v>
      </c>
      <c r="X63" s="16">
        <v>0.37234042553191499</v>
      </c>
      <c r="Y63" s="16">
        <v>0.51657458563535896</v>
      </c>
      <c r="Z63" s="16"/>
      <c r="AA63" s="16">
        <v>0.216911764705882</v>
      </c>
      <c r="AB63" s="16">
        <v>0.48684210526315802</v>
      </c>
      <c r="AC63" s="16"/>
      <c r="AD63" s="16">
        <v>0.15827338129496399</v>
      </c>
      <c r="AE63" s="16">
        <v>0.18461538461538499</v>
      </c>
      <c r="AF63" s="16">
        <v>0.206349206349206</v>
      </c>
      <c r="AG63" s="16">
        <v>0.22916666666666699</v>
      </c>
      <c r="AH63" s="16">
        <v>0.256410256410256</v>
      </c>
      <c r="AI63" s="16">
        <v>0.33695652173912999</v>
      </c>
      <c r="AJ63" s="16">
        <v>0.45378151260504201</v>
      </c>
      <c r="AK63" s="16">
        <v>0.48314606741573002</v>
      </c>
      <c r="AL63" s="16">
        <v>0.43617021276595702</v>
      </c>
      <c r="AM63" s="16">
        <v>0.51923076923076905</v>
      </c>
      <c r="AN63" s="16"/>
      <c r="AO63" s="16">
        <v>0.22193877551020399</v>
      </c>
      <c r="AP63" s="16">
        <v>0.37848605577689198</v>
      </c>
      <c r="AQ63" s="16">
        <v>0.4</v>
      </c>
      <c r="AR63" s="16">
        <v>0.463917525773196</v>
      </c>
      <c r="AS63" s="16">
        <v>0.60344827586206895</v>
      </c>
      <c r="AT63" s="16">
        <v>0.3</v>
      </c>
      <c r="AU63" s="16"/>
      <c r="AV63" s="16">
        <v>0.125</v>
      </c>
      <c r="AW63" s="16">
        <v>0</v>
      </c>
      <c r="AX63" s="16">
        <v>0.50925925925925897</v>
      </c>
      <c r="AY63" s="16">
        <v>0.25</v>
      </c>
      <c r="AZ63" s="16">
        <v>0.28571428571428598</v>
      </c>
      <c r="BA63" s="16">
        <v>0.20588235294117599</v>
      </c>
      <c r="BB63" s="16">
        <v>0.34615384615384598</v>
      </c>
      <c r="BC63" s="16">
        <v>6.6666666666666693E-2</v>
      </c>
      <c r="BD63" s="16">
        <v>0.19047619047618999</v>
      </c>
      <c r="BE63" s="16">
        <v>0.46859903381642498</v>
      </c>
      <c r="BF63" s="16">
        <v>0.48181818181818198</v>
      </c>
      <c r="BG63" s="16">
        <v>0.23529411764705899</v>
      </c>
      <c r="BH63" s="16">
        <v>0.31111111111111101</v>
      </c>
      <c r="BI63" s="16">
        <v>0.25</v>
      </c>
      <c r="BJ63" s="16">
        <v>0.33333333333333298</v>
      </c>
      <c r="BK63" s="16">
        <v>0.1875</v>
      </c>
      <c r="BL63" s="16">
        <v>0.23529411764705899</v>
      </c>
      <c r="BM63" s="16">
        <v>0.13888888888888901</v>
      </c>
      <c r="BN63" s="16">
        <v>0.11111111111111099</v>
      </c>
      <c r="BO63" s="16"/>
      <c r="BP63" s="16">
        <v>0.38401048492791601</v>
      </c>
      <c r="BQ63" s="16"/>
      <c r="BR63" s="16">
        <v>0.49482758620689699</v>
      </c>
      <c r="BS63" s="16"/>
      <c r="BT63" s="16">
        <v>0.47785547785547799</v>
      </c>
    </row>
    <row r="64" spans="2:72" x14ac:dyDescent="0.2">
      <c r="B64" t="s">
        <v>100</v>
      </c>
      <c r="C64" s="16">
        <v>3.1968031968032003E-2</v>
      </c>
      <c r="D64" s="16">
        <v>2.8985507246376802E-2</v>
      </c>
      <c r="E64" s="16">
        <v>5.0420168067226899E-2</v>
      </c>
      <c r="F64" s="16">
        <v>4.5454545454545497E-2</v>
      </c>
      <c r="G64" s="16">
        <v>1.4705882352941201E-2</v>
      </c>
      <c r="H64" s="16">
        <v>0</v>
      </c>
      <c r="I64" s="16">
        <v>1.0638297872340399E-2</v>
      </c>
      <c r="J64" s="16">
        <v>4.47761194029851E-2</v>
      </c>
      <c r="K64" s="16">
        <v>0</v>
      </c>
      <c r="L64" s="16">
        <v>3.3707865168539297E-2</v>
      </c>
      <c r="M64" s="16">
        <v>7.4999999999999997E-2</v>
      </c>
      <c r="N64" s="16">
        <v>8.8235294117647106E-2</v>
      </c>
      <c r="O64" s="16">
        <v>0</v>
      </c>
      <c r="P64" s="16"/>
      <c r="Q64" s="16">
        <v>0.126984126984127</v>
      </c>
      <c r="R64" s="16">
        <v>7.0422535211267595E-2</v>
      </c>
      <c r="S64" s="16">
        <v>6.4516129032258104E-2</v>
      </c>
      <c r="T64" s="16">
        <v>1.4084507042253501E-2</v>
      </c>
      <c r="U64" s="16">
        <v>3.2258064516128997E-2</v>
      </c>
      <c r="V64" s="16">
        <v>3.9603960396039598E-2</v>
      </c>
      <c r="W64" s="16">
        <v>2.6315789473684199E-2</v>
      </c>
      <c r="X64" s="16">
        <v>0</v>
      </c>
      <c r="Y64" s="16">
        <v>1.38121546961326E-2</v>
      </c>
      <c r="Z64" s="16"/>
      <c r="AA64" s="16">
        <v>4.9632352941176502E-2</v>
      </c>
      <c r="AB64" s="16">
        <v>1.0964912280701801E-2</v>
      </c>
      <c r="AC64" s="16"/>
      <c r="AD64" s="16">
        <v>0.100719424460432</v>
      </c>
      <c r="AE64" s="16">
        <v>3.0769230769230799E-2</v>
      </c>
      <c r="AF64" s="16">
        <v>4.7619047619047603E-2</v>
      </c>
      <c r="AG64" s="16">
        <v>4.1666666666666699E-2</v>
      </c>
      <c r="AH64" s="16">
        <v>2.5641025641025599E-2</v>
      </c>
      <c r="AI64" s="16">
        <v>2.1739130434782601E-2</v>
      </c>
      <c r="AJ64" s="16">
        <v>0</v>
      </c>
      <c r="AK64" s="16">
        <v>0</v>
      </c>
      <c r="AL64" s="16">
        <v>1.0638297872340399E-2</v>
      </c>
      <c r="AM64" s="16">
        <v>1.2820512820512799E-2</v>
      </c>
      <c r="AN64" s="16"/>
      <c r="AO64" s="16">
        <v>5.8673469387755098E-2</v>
      </c>
      <c r="AP64" s="16">
        <v>7.9681274900398405E-3</v>
      </c>
      <c r="AQ64" s="16">
        <v>2.2857142857142899E-2</v>
      </c>
      <c r="AR64" s="16">
        <v>1.03092783505155E-2</v>
      </c>
      <c r="AS64" s="16">
        <v>0</v>
      </c>
      <c r="AT64" s="16">
        <v>0.1</v>
      </c>
      <c r="AU64" s="16"/>
      <c r="AV64" s="16">
        <v>0</v>
      </c>
      <c r="AW64" s="16">
        <v>0</v>
      </c>
      <c r="AX64" s="16">
        <v>0</v>
      </c>
      <c r="AY64" s="16">
        <v>0</v>
      </c>
      <c r="AZ64" s="16">
        <v>0</v>
      </c>
      <c r="BA64" s="16">
        <v>8.8235294117647106E-2</v>
      </c>
      <c r="BB64" s="16">
        <v>1.9230769230769201E-2</v>
      </c>
      <c r="BC64" s="16">
        <v>3.3333333333333298E-2</v>
      </c>
      <c r="BD64" s="16">
        <v>0</v>
      </c>
      <c r="BE64" s="16">
        <v>1.4492753623188401E-2</v>
      </c>
      <c r="BF64" s="16">
        <v>1.8181818181818198E-2</v>
      </c>
      <c r="BG64" s="16">
        <v>0</v>
      </c>
      <c r="BH64" s="16">
        <v>4.4444444444444398E-2</v>
      </c>
      <c r="BI64" s="16">
        <v>0.05</v>
      </c>
      <c r="BJ64" s="16">
        <v>0.133333333333333</v>
      </c>
      <c r="BK64" s="16">
        <v>2.0833333333333301E-2</v>
      </c>
      <c r="BL64" s="16">
        <v>5.8823529411764698E-2</v>
      </c>
      <c r="BM64" s="16">
        <v>0.16666666666666699</v>
      </c>
      <c r="BN64" s="16">
        <v>2.7777777777777801E-2</v>
      </c>
      <c r="BO64" s="16"/>
      <c r="BP64" s="16">
        <v>2.7522935779816501E-2</v>
      </c>
      <c r="BQ64" s="16"/>
      <c r="BR64" s="16">
        <v>2.5862068965517199E-2</v>
      </c>
      <c r="BS64" s="16"/>
      <c r="BT64" s="16">
        <v>1.6317016317016299E-2</v>
      </c>
    </row>
    <row r="65" spans="2:72" x14ac:dyDescent="0.2">
      <c r="B65" t="s">
        <v>101</v>
      </c>
      <c r="C65" s="16">
        <v>1.3986013986014E-2</v>
      </c>
      <c r="D65" s="16">
        <v>1.15942028985507E-2</v>
      </c>
      <c r="E65" s="16">
        <v>0</v>
      </c>
      <c r="F65" s="16">
        <v>2.27272727272727E-2</v>
      </c>
      <c r="G65" s="16">
        <v>1.4705882352941201E-2</v>
      </c>
      <c r="H65" s="16">
        <v>5.3571428571428603E-2</v>
      </c>
      <c r="I65" s="16">
        <v>2.1276595744680899E-2</v>
      </c>
      <c r="J65" s="16">
        <v>2.9850746268656699E-2</v>
      </c>
      <c r="K65" s="16">
        <v>0</v>
      </c>
      <c r="L65" s="16">
        <v>0</v>
      </c>
      <c r="M65" s="16">
        <v>2.5000000000000001E-2</v>
      </c>
      <c r="N65" s="16">
        <v>0</v>
      </c>
      <c r="O65" s="16">
        <v>0</v>
      </c>
      <c r="P65" s="16"/>
      <c r="Q65" s="16">
        <v>3.1746031746031703E-2</v>
      </c>
      <c r="R65" s="16">
        <v>2.8169014084507001E-2</v>
      </c>
      <c r="S65" s="16">
        <v>4.8387096774193498E-2</v>
      </c>
      <c r="T65" s="16">
        <v>1.4084507042253501E-2</v>
      </c>
      <c r="U65" s="16">
        <v>3.2258064516128997E-2</v>
      </c>
      <c r="V65" s="16">
        <v>0</v>
      </c>
      <c r="W65" s="16">
        <v>8.7719298245613996E-3</v>
      </c>
      <c r="X65" s="16">
        <v>1.0638297872340399E-2</v>
      </c>
      <c r="Y65" s="16">
        <v>5.5248618784530402E-3</v>
      </c>
      <c r="Z65" s="16"/>
      <c r="AA65" s="16">
        <v>2.0220588235294101E-2</v>
      </c>
      <c r="AB65" s="16">
        <v>6.5789473684210497E-3</v>
      </c>
      <c r="AC65" s="16"/>
      <c r="AD65" s="16">
        <v>1.4388489208633099E-2</v>
      </c>
      <c r="AE65" s="16">
        <v>3.0769230769230799E-2</v>
      </c>
      <c r="AF65" s="16">
        <v>3.1746031746031703E-2</v>
      </c>
      <c r="AG65" s="16">
        <v>3.125E-2</v>
      </c>
      <c r="AH65" s="16">
        <v>1.2820512820512799E-2</v>
      </c>
      <c r="AI65" s="16">
        <v>1.0869565217391301E-2</v>
      </c>
      <c r="AJ65" s="16">
        <v>1.6806722689075598E-2</v>
      </c>
      <c r="AK65" s="16">
        <v>0</v>
      </c>
      <c r="AL65" s="16">
        <v>0</v>
      </c>
      <c r="AM65" s="16">
        <v>6.41025641025641E-3</v>
      </c>
      <c r="AN65" s="16"/>
      <c r="AO65" s="16">
        <v>1.7857142857142901E-2</v>
      </c>
      <c r="AP65" s="16">
        <v>7.9681274900398405E-3</v>
      </c>
      <c r="AQ65" s="16">
        <v>1.1428571428571401E-2</v>
      </c>
      <c r="AR65" s="16">
        <v>2.06185567010309E-2</v>
      </c>
      <c r="AS65" s="16">
        <v>0</v>
      </c>
      <c r="AT65" s="16">
        <v>0.05</v>
      </c>
      <c r="AU65" s="16"/>
      <c r="AV65" s="16">
        <v>0</v>
      </c>
      <c r="AW65" s="16">
        <v>0.2</v>
      </c>
      <c r="AX65" s="16">
        <v>1.85185185185185E-2</v>
      </c>
      <c r="AY65" s="16">
        <v>8.3333333333333301E-2</v>
      </c>
      <c r="AZ65" s="16">
        <v>0</v>
      </c>
      <c r="BA65" s="16">
        <v>4.4117647058823498E-2</v>
      </c>
      <c r="BB65" s="16">
        <v>1.9230769230769201E-2</v>
      </c>
      <c r="BC65" s="16">
        <v>0</v>
      </c>
      <c r="BD65" s="16">
        <v>4.7619047619047603E-2</v>
      </c>
      <c r="BE65" s="16">
        <v>0</v>
      </c>
      <c r="BF65" s="16">
        <v>9.0909090909090905E-3</v>
      </c>
      <c r="BG65" s="16">
        <v>0</v>
      </c>
      <c r="BH65" s="16">
        <v>0</v>
      </c>
      <c r="BI65" s="16">
        <v>0</v>
      </c>
      <c r="BJ65" s="16">
        <v>0</v>
      </c>
      <c r="BK65" s="16">
        <v>2.0833333333333301E-2</v>
      </c>
      <c r="BL65" s="16">
        <v>1.9607843137254902E-2</v>
      </c>
      <c r="BM65" s="16">
        <v>0</v>
      </c>
      <c r="BN65" s="16">
        <v>2.7777777777777801E-2</v>
      </c>
      <c r="BO65" s="16"/>
      <c r="BP65" s="16">
        <v>9.1743119266055103E-3</v>
      </c>
      <c r="BQ65" s="16"/>
      <c r="BR65" s="16">
        <v>1.89655172413793E-2</v>
      </c>
      <c r="BS65" s="16"/>
      <c r="BT65" s="16">
        <v>2.3310023310023301E-3</v>
      </c>
    </row>
    <row r="66" spans="2:72" x14ac:dyDescent="0.2">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row>
    <row r="67" spans="2:72" x14ac:dyDescent="0.2">
      <c r="B67" s="6" t="s">
        <v>107</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row>
    <row r="68" spans="2:72" x14ac:dyDescent="0.2">
      <c r="B68" s="22" t="s">
        <v>92</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row>
    <row r="69" spans="2:72" x14ac:dyDescent="0.2">
      <c r="B69" t="s">
        <v>95</v>
      </c>
      <c r="C69" s="16">
        <v>0.57842157842157804</v>
      </c>
      <c r="D69" s="16">
        <v>0.62028985507246404</v>
      </c>
      <c r="E69" s="16">
        <v>0.495798319327731</v>
      </c>
      <c r="F69" s="16">
        <v>0.54545454545454497</v>
      </c>
      <c r="G69" s="16">
        <v>0.58823529411764697</v>
      </c>
      <c r="H69" s="16">
        <v>0.53571428571428603</v>
      </c>
      <c r="I69" s="16">
        <v>0.62765957446808496</v>
      </c>
      <c r="J69" s="16">
        <v>0.47761194029850701</v>
      </c>
      <c r="K69" s="16">
        <v>0.64516129032258096</v>
      </c>
      <c r="L69" s="16">
        <v>0.57303370786516805</v>
      </c>
      <c r="M69" s="16">
        <v>0.55000000000000004</v>
      </c>
      <c r="N69" s="16">
        <v>0.61764705882352899</v>
      </c>
      <c r="O69" s="16">
        <v>0.5</v>
      </c>
      <c r="P69" s="16"/>
      <c r="Q69" s="16">
        <v>0.365079365079365</v>
      </c>
      <c r="R69" s="16">
        <v>0.53521126760563398</v>
      </c>
      <c r="S69" s="16">
        <v>0.532258064516129</v>
      </c>
      <c r="T69" s="16">
        <v>0.42253521126760601</v>
      </c>
      <c r="U69" s="16">
        <v>0.61290322580645196</v>
      </c>
      <c r="V69" s="16">
        <v>0.49504950495049499</v>
      </c>
      <c r="W69" s="16">
        <v>0.570175438596491</v>
      </c>
      <c r="X69" s="16">
        <v>0.62765957446808496</v>
      </c>
      <c r="Y69" s="16">
        <v>0.67127071823204398</v>
      </c>
      <c r="Z69" s="16"/>
      <c r="AA69" s="16">
        <v>0.50919117647058798</v>
      </c>
      <c r="AB69" s="16">
        <v>0.66228070175438603</v>
      </c>
      <c r="AC69" s="16"/>
      <c r="AD69" s="16">
        <v>0.41726618705036</v>
      </c>
      <c r="AE69" s="16">
        <v>0.55384615384615399</v>
      </c>
      <c r="AF69" s="16">
        <v>0.365079365079365</v>
      </c>
      <c r="AG69" s="16">
        <v>0.47916666666666702</v>
      </c>
      <c r="AH69" s="16">
        <v>0.46153846153846201</v>
      </c>
      <c r="AI69" s="16">
        <v>0.65217391304347805</v>
      </c>
      <c r="AJ69" s="16">
        <v>0.66386554621848703</v>
      </c>
      <c r="AK69" s="16">
        <v>0.73033707865168496</v>
      </c>
      <c r="AL69" s="16">
        <v>0.70212765957446799</v>
      </c>
      <c r="AM69" s="16">
        <v>0.67307692307692302</v>
      </c>
      <c r="AN69" s="16"/>
      <c r="AO69" s="16">
        <v>0.50255102040816302</v>
      </c>
      <c r="AP69" s="16">
        <v>0.64143426294820705</v>
      </c>
      <c r="AQ69" s="16">
        <v>0.65142857142857102</v>
      </c>
      <c r="AR69" s="16">
        <v>0.597938144329897</v>
      </c>
      <c r="AS69" s="16">
        <v>0.63793103448275901</v>
      </c>
      <c r="AT69" s="16">
        <v>0.4</v>
      </c>
      <c r="AU69" s="16"/>
      <c r="AV69" s="16">
        <v>0.4375</v>
      </c>
      <c r="AW69" s="16">
        <v>0.8</v>
      </c>
      <c r="AX69" s="16">
        <v>0.60185185185185197</v>
      </c>
      <c r="AY69" s="16">
        <v>0.33333333333333298</v>
      </c>
      <c r="AZ69" s="16">
        <v>0.28571428571428598</v>
      </c>
      <c r="BA69" s="16">
        <v>0.52941176470588203</v>
      </c>
      <c r="BB69" s="16">
        <v>0.64423076923076905</v>
      </c>
      <c r="BC69" s="16">
        <v>0.63333333333333297</v>
      </c>
      <c r="BD69" s="16">
        <v>0.52380952380952395</v>
      </c>
      <c r="BE69" s="16">
        <v>0.647342995169082</v>
      </c>
      <c r="BF69" s="16">
        <v>0.55454545454545501</v>
      </c>
      <c r="BG69" s="16">
        <v>0.70588235294117696</v>
      </c>
      <c r="BH69" s="16">
        <v>0.58888888888888902</v>
      </c>
      <c r="BI69" s="16">
        <v>0.65</v>
      </c>
      <c r="BJ69" s="16">
        <v>0.66666666666666696</v>
      </c>
      <c r="BK69" s="16">
        <v>0.5</v>
      </c>
      <c r="BL69" s="16">
        <v>0.54901960784313697</v>
      </c>
      <c r="BM69" s="16">
        <v>0.38888888888888901</v>
      </c>
      <c r="BN69" s="16">
        <v>0.41666666666666702</v>
      </c>
      <c r="BO69" s="16"/>
      <c r="BP69" s="16">
        <v>0.61205766710353904</v>
      </c>
      <c r="BQ69" s="16"/>
      <c r="BR69" s="16">
        <v>0.59482758620689702</v>
      </c>
      <c r="BS69" s="16"/>
      <c r="BT69" s="16">
        <v>0.63869463869463905</v>
      </c>
    </row>
    <row r="70" spans="2:72" x14ac:dyDescent="0.2">
      <c r="B70" t="s">
        <v>99</v>
      </c>
      <c r="C70" s="16">
        <v>0.50749250749250796</v>
      </c>
      <c r="D70" s="16">
        <v>0.56231884057971004</v>
      </c>
      <c r="E70" s="16">
        <v>0.44537815126050401</v>
      </c>
      <c r="F70" s="16">
        <v>0.45454545454545497</v>
      </c>
      <c r="G70" s="16">
        <v>0.60294117647058798</v>
      </c>
      <c r="H70" s="16">
        <v>0.39285714285714302</v>
      </c>
      <c r="I70" s="16">
        <v>0.48936170212766</v>
      </c>
      <c r="J70" s="16">
        <v>0.43283582089552203</v>
      </c>
      <c r="K70" s="16">
        <v>0.58064516129032295</v>
      </c>
      <c r="L70" s="16">
        <v>0.46067415730337102</v>
      </c>
      <c r="M70" s="16">
        <v>0.6</v>
      </c>
      <c r="N70" s="16">
        <v>0.41176470588235298</v>
      </c>
      <c r="O70" s="16">
        <v>0.42857142857142899</v>
      </c>
      <c r="P70" s="16"/>
      <c r="Q70" s="16">
        <v>0.238095238095238</v>
      </c>
      <c r="R70" s="16">
        <v>0.38028169014084501</v>
      </c>
      <c r="S70" s="16">
        <v>0.41935483870967699</v>
      </c>
      <c r="T70" s="16">
        <v>0.46478873239436602</v>
      </c>
      <c r="U70" s="16">
        <v>0.51612903225806495</v>
      </c>
      <c r="V70" s="16">
        <v>0.48514851485148502</v>
      </c>
      <c r="W70" s="16">
        <v>0.50877192982456099</v>
      </c>
      <c r="X70" s="16">
        <v>0.53191489361702105</v>
      </c>
      <c r="Y70" s="16">
        <v>0.60220994475138101</v>
      </c>
      <c r="Z70" s="16"/>
      <c r="AA70" s="16">
        <v>0.441176470588235</v>
      </c>
      <c r="AB70" s="16">
        <v>0.58771929824561397</v>
      </c>
      <c r="AC70" s="16"/>
      <c r="AD70" s="16">
        <v>0.36690647482014399</v>
      </c>
      <c r="AE70" s="16">
        <v>0.33846153846153798</v>
      </c>
      <c r="AF70" s="16">
        <v>0.33333333333333298</v>
      </c>
      <c r="AG70" s="16">
        <v>0.48958333333333298</v>
      </c>
      <c r="AH70" s="16">
        <v>0.46153846153846201</v>
      </c>
      <c r="AI70" s="16">
        <v>0.45652173913043498</v>
      </c>
      <c r="AJ70" s="16">
        <v>0.59663865546218497</v>
      </c>
      <c r="AK70" s="16">
        <v>0.61797752808988804</v>
      </c>
      <c r="AL70" s="16">
        <v>0.62765957446808496</v>
      </c>
      <c r="AM70" s="16">
        <v>0.66025641025641002</v>
      </c>
      <c r="AN70" s="16"/>
      <c r="AO70" s="16">
        <v>0.44387755102040799</v>
      </c>
      <c r="AP70" s="16">
        <v>0.53784860557768899</v>
      </c>
      <c r="AQ70" s="16">
        <v>0.54285714285714304</v>
      </c>
      <c r="AR70" s="16">
        <v>0.56701030927835006</v>
      </c>
      <c r="AS70" s="16">
        <v>0.67241379310344795</v>
      </c>
      <c r="AT70" s="16">
        <v>0.4</v>
      </c>
      <c r="AU70" s="16"/>
      <c r="AV70" s="16">
        <v>0.375</v>
      </c>
      <c r="AW70" s="16">
        <v>0.2</v>
      </c>
      <c r="AX70" s="16">
        <v>0.62037037037037002</v>
      </c>
      <c r="AY70" s="16">
        <v>0.25</v>
      </c>
      <c r="AZ70" s="16">
        <v>0.42857142857142899</v>
      </c>
      <c r="BA70" s="16">
        <v>0.441176470588235</v>
      </c>
      <c r="BB70" s="16">
        <v>0.51923076923076905</v>
      </c>
      <c r="BC70" s="16">
        <v>0.4</v>
      </c>
      <c r="BD70" s="16">
        <v>0.33333333333333298</v>
      </c>
      <c r="BE70" s="16">
        <v>0.58454106280193197</v>
      </c>
      <c r="BF70" s="16">
        <v>0.48181818181818198</v>
      </c>
      <c r="BG70" s="16">
        <v>0.41176470588235298</v>
      </c>
      <c r="BH70" s="16">
        <v>0.63333333333333297</v>
      </c>
      <c r="BI70" s="16">
        <v>0.3</v>
      </c>
      <c r="BJ70" s="16">
        <v>0.4</v>
      </c>
      <c r="BK70" s="16">
        <v>0.4375</v>
      </c>
      <c r="BL70" s="16">
        <v>0.49019607843137297</v>
      </c>
      <c r="BM70" s="16">
        <v>0.36111111111111099</v>
      </c>
      <c r="BN70" s="16">
        <v>0.44444444444444398</v>
      </c>
      <c r="BO70" s="16"/>
      <c r="BP70" s="16">
        <v>0.57011795543905597</v>
      </c>
      <c r="BQ70" s="16"/>
      <c r="BR70" s="16">
        <v>0.56206896551724095</v>
      </c>
      <c r="BS70" s="16"/>
      <c r="BT70" s="16">
        <v>0.643356643356643</v>
      </c>
    </row>
    <row r="71" spans="2:72" x14ac:dyDescent="0.2">
      <c r="B71" t="s">
        <v>98</v>
      </c>
      <c r="C71" s="16">
        <v>0.48751248751248699</v>
      </c>
      <c r="D71" s="16">
        <v>0.53913043478260902</v>
      </c>
      <c r="E71" s="16">
        <v>0.41176470588235298</v>
      </c>
      <c r="F71" s="16">
        <v>0.5</v>
      </c>
      <c r="G71" s="16">
        <v>0.48529411764705899</v>
      </c>
      <c r="H71" s="16">
        <v>0.42857142857142899</v>
      </c>
      <c r="I71" s="16">
        <v>0.5</v>
      </c>
      <c r="J71" s="16">
        <v>0.43283582089552203</v>
      </c>
      <c r="K71" s="16">
        <v>0.61290322580645196</v>
      </c>
      <c r="L71" s="16">
        <v>0.426966292134831</v>
      </c>
      <c r="M71" s="16">
        <v>0.42499999999999999</v>
      </c>
      <c r="N71" s="16">
        <v>0.47058823529411797</v>
      </c>
      <c r="O71" s="16">
        <v>0.57142857142857095</v>
      </c>
      <c r="P71" s="16"/>
      <c r="Q71" s="16">
        <v>0.206349206349206</v>
      </c>
      <c r="R71" s="16">
        <v>0.309859154929577</v>
      </c>
      <c r="S71" s="16">
        <v>0.37096774193548399</v>
      </c>
      <c r="T71" s="16">
        <v>0.49295774647887303</v>
      </c>
      <c r="U71" s="16">
        <v>0.43548387096774199</v>
      </c>
      <c r="V71" s="16">
        <v>0.46534653465346498</v>
      </c>
      <c r="W71" s="16">
        <v>0.40350877192982498</v>
      </c>
      <c r="X71" s="16">
        <v>0.53191489361702105</v>
      </c>
      <c r="Y71" s="16">
        <v>0.62154696132596698</v>
      </c>
      <c r="Z71" s="16"/>
      <c r="AA71" s="16">
        <v>0.39154411764705899</v>
      </c>
      <c r="AB71" s="16">
        <v>0.60307017543859698</v>
      </c>
      <c r="AC71" s="16"/>
      <c r="AD71" s="16">
        <v>0.30935251798561197</v>
      </c>
      <c r="AE71" s="16">
        <v>0.38461538461538503</v>
      </c>
      <c r="AF71" s="16">
        <v>0.33333333333333298</v>
      </c>
      <c r="AG71" s="16">
        <v>0.48958333333333298</v>
      </c>
      <c r="AH71" s="16">
        <v>0.35897435897435898</v>
      </c>
      <c r="AI71" s="16">
        <v>0.41304347826087001</v>
      </c>
      <c r="AJ71" s="16">
        <v>0.56302521008403394</v>
      </c>
      <c r="AK71" s="16">
        <v>0.64044943820224698</v>
      </c>
      <c r="AL71" s="16">
        <v>0.60638297872340396</v>
      </c>
      <c r="AM71" s="16">
        <v>0.65384615384615397</v>
      </c>
      <c r="AN71" s="16"/>
      <c r="AO71" s="16">
        <v>0.41836734693877597</v>
      </c>
      <c r="AP71" s="16">
        <v>0.54581673306772904</v>
      </c>
      <c r="AQ71" s="16">
        <v>0.54285714285714304</v>
      </c>
      <c r="AR71" s="16">
        <v>0.54639175257731998</v>
      </c>
      <c r="AS71" s="16">
        <v>0.55172413793103403</v>
      </c>
      <c r="AT71" s="16">
        <v>0.2</v>
      </c>
      <c r="AU71" s="16"/>
      <c r="AV71" s="16">
        <v>0.3125</v>
      </c>
      <c r="AW71" s="16">
        <v>0</v>
      </c>
      <c r="AX71" s="16">
        <v>0.56481481481481499</v>
      </c>
      <c r="AY71" s="16">
        <v>0.33333333333333298</v>
      </c>
      <c r="AZ71" s="16">
        <v>0.42857142857142899</v>
      </c>
      <c r="BA71" s="16">
        <v>0.45588235294117602</v>
      </c>
      <c r="BB71" s="16">
        <v>0.55769230769230804</v>
      </c>
      <c r="BC71" s="16">
        <v>0.266666666666667</v>
      </c>
      <c r="BD71" s="16">
        <v>0.38095238095238099</v>
      </c>
      <c r="BE71" s="16">
        <v>0.57004830917874405</v>
      </c>
      <c r="BF71" s="16">
        <v>0.51818181818181797</v>
      </c>
      <c r="BG71" s="16">
        <v>0.29411764705882398</v>
      </c>
      <c r="BH71" s="16">
        <v>0.51111111111111096</v>
      </c>
      <c r="BI71" s="16">
        <v>0.4</v>
      </c>
      <c r="BJ71" s="16">
        <v>0.6</v>
      </c>
      <c r="BK71" s="16">
        <v>0.39583333333333298</v>
      </c>
      <c r="BL71" s="16">
        <v>0.39215686274509798</v>
      </c>
      <c r="BM71" s="16">
        <v>0.27777777777777801</v>
      </c>
      <c r="BN71" s="16">
        <v>0.5</v>
      </c>
      <c r="BO71" s="16"/>
      <c r="BP71" s="16">
        <v>0.53997378768020998</v>
      </c>
      <c r="BQ71" s="16"/>
      <c r="BR71" s="16">
        <v>0.57931034482758603</v>
      </c>
      <c r="BS71" s="16"/>
      <c r="BT71" s="16">
        <v>0.582750582750583</v>
      </c>
    </row>
    <row r="72" spans="2:72" x14ac:dyDescent="0.2">
      <c r="B72" t="s">
        <v>96</v>
      </c>
      <c r="C72" s="16">
        <v>0.46553446553446598</v>
      </c>
      <c r="D72" s="16">
        <v>0.49275362318840599</v>
      </c>
      <c r="E72" s="16">
        <v>0.44537815126050401</v>
      </c>
      <c r="F72" s="16">
        <v>0.34090909090909099</v>
      </c>
      <c r="G72" s="16">
        <v>0.48529411764705899</v>
      </c>
      <c r="H72" s="16">
        <v>0.46428571428571402</v>
      </c>
      <c r="I72" s="16">
        <v>0.5</v>
      </c>
      <c r="J72" s="16">
        <v>0.43283582089552203</v>
      </c>
      <c r="K72" s="16">
        <v>0.51612903225806495</v>
      </c>
      <c r="L72" s="16">
        <v>0.43820224719101097</v>
      </c>
      <c r="M72" s="16">
        <v>0.375</v>
      </c>
      <c r="N72" s="16">
        <v>0.41176470588235298</v>
      </c>
      <c r="O72" s="16">
        <v>0.64285714285714302</v>
      </c>
      <c r="P72" s="16"/>
      <c r="Q72" s="16">
        <v>0.26984126984126999</v>
      </c>
      <c r="R72" s="16">
        <v>0.38028169014084501</v>
      </c>
      <c r="S72" s="16">
        <v>0.35483870967741898</v>
      </c>
      <c r="T72" s="16">
        <v>0.38028169014084501</v>
      </c>
      <c r="U72" s="16">
        <v>0.43548387096774199</v>
      </c>
      <c r="V72" s="16">
        <v>0.475247524752475</v>
      </c>
      <c r="W72" s="16">
        <v>0.43859649122806998</v>
      </c>
      <c r="X72" s="16">
        <v>0.61702127659574502</v>
      </c>
      <c r="Y72" s="16">
        <v>0.524861878453039</v>
      </c>
      <c r="Z72" s="16"/>
      <c r="AA72" s="16">
        <v>0.40073529411764702</v>
      </c>
      <c r="AB72" s="16">
        <v>0.54385964912280704</v>
      </c>
      <c r="AC72" s="16"/>
      <c r="AD72" s="16">
        <v>0.33812949640287798</v>
      </c>
      <c r="AE72" s="16">
        <v>0.32307692307692298</v>
      </c>
      <c r="AF72" s="16">
        <v>0.46031746031746001</v>
      </c>
      <c r="AG72" s="16">
        <v>0.45833333333333298</v>
      </c>
      <c r="AH72" s="16">
        <v>0.46153846153846201</v>
      </c>
      <c r="AI72" s="16">
        <v>0.42391304347826098</v>
      </c>
      <c r="AJ72" s="16">
        <v>0.48739495798319299</v>
      </c>
      <c r="AK72" s="16">
        <v>0.58426966292134797</v>
      </c>
      <c r="AL72" s="16">
        <v>0.60638297872340396</v>
      </c>
      <c r="AM72" s="16">
        <v>0.51923076923076905</v>
      </c>
      <c r="AN72" s="16"/>
      <c r="AO72" s="16">
        <v>0.42091836734693899</v>
      </c>
      <c r="AP72" s="16">
        <v>0.45816733067729098</v>
      </c>
      <c r="AQ72" s="16">
        <v>0.51428571428571401</v>
      </c>
      <c r="AR72" s="16">
        <v>0.536082474226804</v>
      </c>
      <c r="AS72" s="16">
        <v>0.58620689655172398</v>
      </c>
      <c r="AT72" s="16">
        <v>0.35</v>
      </c>
      <c r="AU72" s="16"/>
      <c r="AV72" s="16">
        <v>0.25</v>
      </c>
      <c r="AW72" s="16">
        <v>0.2</v>
      </c>
      <c r="AX72" s="16">
        <v>0.49074074074074098</v>
      </c>
      <c r="AY72" s="16">
        <v>0.41666666666666702</v>
      </c>
      <c r="AZ72" s="16">
        <v>0.14285714285714299</v>
      </c>
      <c r="BA72" s="16">
        <v>0.441176470588235</v>
      </c>
      <c r="BB72" s="16">
        <v>0.41346153846153799</v>
      </c>
      <c r="BC72" s="16">
        <v>0.43333333333333302</v>
      </c>
      <c r="BD72" s="16">
        <v>0.38095238095238099</v>
      </c>
      <c r="BE72" s="16">
        <v>0.55072463768115898</v>
      </c>
      <c r="BF72" s="16">
        <v>0.53636363636363604</v>
      </c>
      <c r="BG72" s="16">
        <v>0.52941176470588203</v>
      </c>
      <c r="BH72" s="16">
        <v>0.41111111111111098</v>
      </c>
      <c r="BI72" s="16">
        <v>0.45</v>
      </c>
      <c r="BJ72" s="16">
        <v>0.53333333333333299</v>
      </c>
      <c r="BK72" s="16">
        <v>0.4375</v>
      </c>
      <c r="BL72" s="16">
        <v>0.43137254901960798</v>
      </c>
      <c r="BM72" s="16">
        <v>0.41666666666666702</v>
      </c>
      <c r="BN72" s="16">
        <v>0.38888888888888901</v>
      </c>
      <c r="BO72" s="16"/>
      <c r="BP72" s="16">
        <v>0.49279161205766697</v>
      </c>
      <c r="BQ72" s="16"/>
      <c r="BR72" s="16">
        <v>0.51034482758620703</v>
      </c>
      <c r="BS72" s="16"/>
      <c r="BT72" s="16">
        <v>0.51981351981351998</v>
      </c>
    </row>
    <row r="73" spans="2:72" x14ac:dyDescent="0.2">
      <c r="B73" t="s">
        <v>97</v>
      </c>
      <c r="C73" s="16">
        <v>0.38261738261738298</v>
      </c>
      <c r="D73" s="16">
        <v>0.376811594202899</v>
      </c>
      <c r="E73" s="16">
        <v>0.34453781512604997</v>
      </c>
      <c r="F73" s="16">
        <v>0.34090909090909099</v>
      </c>
      <c r="G73" s="16">
        <v>0.45588235294117602</v>
      </c>
      <c r="H73" s="16">
        <v>0.41071428571428598</v>
      </c>
      <c r="I73" s="16">
        <v>0.39361702127659598</v>
      </c>
      <c r="J73" s="16">
        <v>0.34328358208955201</v>
      </c>
      <c r="K73" s="16">
        <v>0.38709677419354799</v>
      </c>
      <c r="L73" s="16">
        <v>0.40449438202247201</v>
      </c>
      <c r="M73" s="16">
        <v>0.32500000000000001</v>
      </c>
      <c r="N73" s="16">
        <v>0.47058823529411797</v>
      </c>
      <c r="O73" s="16">
        <v>0.42857142857142899</v>
      </c>
      <c r="P73" s="16"/>
      <c r="Q73" s="16">
        <v>0.46031746031746001</v>
      </c>
      <c r="R73" s="16">
        <v>0.43661971830985902</v>
      </c>
      <c r="S73" s="16">
        <v>0.38709677419354799</v>
      </c>
      <c r="T73" s="16">
        <v>0.323943661971831</v>
      </c>
      <c r="U73" s="16">
        <v>0.35483870967741898</v>
      </c>
      <c r="V73" s="16">
        <v>0.32673267326732702</v>
      </c>
      <c r="W73" s="16">
        <v>0.324561403508772</v>
      </c>
      <c r="X73" s="16">
        <v>0.41489361702127697</v>
      </c>
      <c r="Y73" s="16">
        <v>0.400552486187845</v>
      </c>
      <c r="Z73" s="16"/>
      <c r="AA73" s="16">
        <v>0.36580882352941202</v>
      </c>
      <c r="AB73" s="16">
        <v>0.40350877192982498</v>
      </c>
      <c r="AC73" s="16"/>
      <c r="AD73" s="16">
        <v>0.402877697841727</v>
      </c>
      <c r="AE73" s="16">
        <v>0.36923076923076897</v>
      </c>
      <c r="AF73" s="16">
        <v>0.34920634920634902</v>
      </c>
      <c r="AG73" s="16">
        <v>0.35416666666666702</v>
      </c>
      <c r="AH73" s="16">
        <v>0.37179487179487197</v>
      </c>
      <c r="AI73" s="16">
        <v>0.39130434782608697</v>
      </c>
      <c r="AJ73" s="16">
        <v>0.42857142857142899</v>
      </c>
      <c r="AK73" s="16">
        <v>0.449438202247191</v>
      </c>
      <c r="AL73" s="16">
        <v>0.40425531914893598</v>
      </c>
      <c r="AM73" s="16">
        <v>0.33974358974358998</v>
      </c>
      <c r="AN73" s="16"/>
      <c r="AO73" s="16">
        <v>0.352040816326531</v>
      </c>
      <c r="AP73" s="16">
        <v>0.36653386454183301</v>
      </c>
      <c r="AQ73" s="16">
        <v>0.41142857142857098</v>
      </c>
      <c r="AR73" s="16">
        <v>0.43298969072165</v>
      </c>
      <c r="AS73" s="16">
        <v>0.53448275862068995</v>
      </c>
      <c r="AT73" s="16">
        <v>0.25</v>
      </c>
      <c r="AU73" s="16"/>
      <c r="AV73" s="16">
        <v>0.1875</v>
      </c>
      <c r="AW73" s="16">
        <v>0.2</v>
      </c>
      <c r="AX73" s="16">
        <v>0.35185185185185203</v>
      </c>
      <c r="AY73" s="16">
        <v>0.33333333333333298</v>
      </c>
      <c r="AZ73" s="16">
        <v>0</v>
      </c>
      <c r="BA73" s="16">
        <v>0.41176470588235298</v>
      </c>
      <c r="BB73" s="16">
        <v>0.45192307692307698</v>
      </c>
      <c r="BC73" s="16">
        <v>0.36666666666666697</v>
      </c>
      <c r="BD73" s="16">
        <v>0.33333333333333298</v>
      </c>
      <c r="BE73" s="16">
        <v>0.42512077294686001</v>
      </c>
      <c r="BF73" s="16">
        <v>0.44545454545454499</v>
      </c>
      <c r="BG73" s="16">
        <v>0.41176470588235298</v>
      </c>
      <c r="BH73" s="16">
        <v>0.33333333333333298</v>
      </c>
      <c r="BI73" s="16">
        <v>0.5</v>
      </c>
      <c r="BJ73" s="16">
        <v>0.2</v>
      </c>
      <c r="BK73" s="16">
        <v>0.1875</v>
      </c>
      <c r="BL73" s="16">
        <v>0.33333333333333298</v>
      </c>
      <c r="BM73" s="16">
        <v>0.47222222222222199</v>
      </c>
      <c r="BN73" s="16">
        <v>0.38888888888888901</v>
      </c>
      <c r="BO73" s="16"/>
      <c r="BP73" s="16">
        <v>0.40629095674967203</v>
      </c>
      <c r="BQ73" s="16"/>
      <c r="BR73" s="16">
        <v>0.39310344827586202</v>
      </c>
      <c r="BS73" s="16"/>
      <c r="BT73" s="16">
        <v>0.42890442890442898</v>
      </c>
    </row>
    <row r="74" spans="2:72" x14ac:dyDescent="0.2">
      <c r="B74" t="s">
        <v>100</v>
      </c>
      <c r="C74" s="16">
        <v>1.8981018981019001E-2</v>
      </c>
      <c r="D74" s="16">
        <v>5.7971014492753598E-3</v>
      </c>
      <c r="E74" s="16">
        <v>1.6806722689075598E-2</v>
      </c>
      <c r="F74" s="16">
        <v>4.5454545454545497E-2</v>
      </c>
      <c r="G74" s="16">
        <v>1.4705882352941201E-2</v>
      </c>
      <c r="H74" s="16">
        <v>0</v>
      </c>
      <c r="I74" s="16">
        <v>2.1276595744680899E-2</v>
      </c>
      <c r="J74" s="16">
        <v>7.4626865671641798E-2</v>
      </c>
      <c r="K74" s="16">
        <v>3.2258064516128997E-2</v>
      </c>
      <c r="L74" s="16">
        <v>1.1235955056179799E-2</v>
      </c>
      <c r="M74" s="16">
        <v>0.05</v>
      </c>
      <c r="N74" s="16">
        <v>2.9411764705882401E-2</v>
      </c>
      <c r="O74" s="16">
        <v>0</v>
      </c>
      <c r="P74" s="16"/>
      <c r="Q74" s="16">
        <v>7.9365079365079402E-2</v>
      </c>
      <c r="R74" s="16">
        <v>1.4084507042253501E-2</v>
      </c>
      <c r="S74" s="16">
        <v>3.2258064516128997E-2</v>
      </c>
      <c r="T74" s="16">
        <v>2.8169014084507001E-2</v>
      </c>
      <c r="U74" s="16">
        <v>3.2258064516128997E-2</v>
      </c>
      <c r="V74" s="16">
        <v>1.9801980198019799E-2</v>
      </c>
      <c r="W74" s="16">
        <v>2.6315789473684199E-2</v>
      </c>
      <c r="X74" s="16">
        <v>1.0638297872340399E-2</v>
      </c>
      <c r="Y74" s="16">
        <v>2.7624309392265201E-3</v>
      </c>
      <c r="Z74" s="16"/>
      <c r="AA74" s="16">
        <v>3.125E-2</v>
      </c>
      <c r="AB74" s="16">
        <v>4.3859649122806998E-3</v>
      </c>
      <c r="AC74" s="16"/>
      <c r="AD74" s="16">
        <v>5.0359712230215799E-2</v>
      </c>
      <c r="AE74" s="16">
        <v>1.5384615384615399E-2</v>
      </c>
      <c r="AF74" s="16">
        <v>1.58730158730159E-2</v>
      </c>
      <c r="AG74" s="16">
        <v>4.1666666666666699E-2</v>
      </c>
      <c r="AH74" s="16">
        <v>5.1282051282051301E-2</v>
      </c>
      <c r="AI74" s="16">
        <v>0</v>
      </c>
      <c r="AJ74" s="16">
        <v>0</v>
      </c>
      <c r="AK74" s="16">
        <v>0</v>
      </c>
      <c r="AL74" s="16">
        <v>0</v>
      </c>
      <c r="AM74" s="16">
        <v>0</v>
      </c>
      <c r="AN74" s="16"/>
      <c r="AO74" s="16">
        <v>3.31632653061225E-2</v>
      </c>
      <c r="AP74" s="16">
        <v>3.9840637450199202E-3</v>
      </c>
      <c r="AQ74" s="16">
        <v>2.2857142857142899E-2</v>
      </c>
      <c r="AR74" s="16">
        <v>1.03092783505155E-2</v>
      </c>
      <c r="AS74" s="16">
        <v>0</v>
      </c>
      <c r="AT74" s="16">
        <v>0</v>
      </c>
      <c r="AU74" s="16"/>
      <c r="AV74" s="16">
        <v>0</v>
      </c>
      <c r="AW74" s="16">
        <v>0</v>
      </c>
      <c r="AX74" s="16">
        <v>0</v>
      </c>
      <c r="AY74" s="16">
        <v>0</v>
      </c>
      <c r="AZ74" s="16">
        <v>0.14285714285714299</v>
      </c>
      <c r="BA74" s="16">
        <v>4.4117647058823498E-2</v>
      </c>
      <c r="BB74" s="16">
        <v>0</v>
      </c>
      <c r="BC74" s="16">
        <v>3.3333333333333298E-2</v>
      </c>
      <c r="BD74" s="16">
        <v>0</v>
      </c>
      <c r="BE74" s="16">
        <v>1.9323671497584499E-2</v>
      </c>
      <c r="BF74" s="16">
        <v>9.0909090909090905E-3</v>
      </c>
      <c r="BG74" s="16">
        <v>0</v>
      </c>
      <c r="BH74" s="16">
        <v>0</v>
      </c>
      <c r="BI74" s="16">
        <v>0.05</v>
      </c>
      <c r="BJ74" s="16">
        <v>0.133333333333333</v>
      </c>
      <c r="BK74" s="16">
        <v>2.0833333333333301E-2</v>
      </c>
      <c r="BL74" s="16">
        <v>1.9607843137254902E-2</v>
      </c>
      <c r="BM74" s="16">
        <v>0.11111111111111099</v>
      </c>
      <c r="BN74" s="16">
        <v>0</v>
      </c>
      <c r="BO74" s="16"/>
      <c r="BP74" s="16">
        <v>1.44167758846658E-2</v>
      </c>
      <c r="BQ74" s="16"/>
      <c r="BR74" s="16">
        <v>2.24137931034483E-2</v>
      </c>
      <c r="BS74" s="16"/>
      <c r="BT74" s="16">
        <v>1.1655011655011699E-2</v>
      </c>
    </row>
    <row r="75" spans="2:72" x14ac:dyDescent="0.2">
      <c r="B75" t="s">
        <v>101</v>
      </c>
      <c r="C75" s="16">
        <v>3.3966033966034002E-2</v>
      </c>
      <c r="D75" s="16">
        <v>2.8985507246376802E-2</v>
      </c>
      <c r="E75" s="16">
        <v>1.6806722689075598E-2</v>
      </c>
      <c r="F75" s="16">
        <v>6.8181818181818205E-2</v>
      </c>
      <c r="G75" s="16">
        <v>1.4705882352941201E-2</v>
      </c>
      <c r="H75" s="16">
        <v>0</v>
      </c>
      <c r="I75" s="16">
        <v>1.0638297872340399E-2</v>
      </c>
      <c r="J75" s="16">
        <v>4.47761194029851E-2</v>
      </c>
      <c r="K75" s="16">
        <v>0</v>
      </c>
      <c r="L75" s="16">
        <v>5.6179775280898903E-2</v>
      </c>
      <c r="M75" s="16">
        <v>0.125</v>
      </c>
      <c r="N75" s="16">
        <v>5.8823529411764698E-2</v>
      </c>
      <c r="O75" s="16">
        <v>0.14285714285714299</v>
      </c>
      <c r="P75" s="16"/>
      <c r="Q75" s="16">
        <v>0.14285714285714299</v>
      </c>
      <c r="R75" s="16">
        <v>5.63380281690141E-2</v>
      </c>
      <c r="S75" s="16">
        <v>6.4516129032258104E-2</v>
      </c>
      <c r="T75" s="16">
        <v>5.63380281690141E-2</v>
      </c>
      <c r="U75" s="16">
        <v>1.6129032258064498E-2</v>
      </c>
      <c r="V75" s="16">
        <v>2.9702970297029702E-2</v>
      </c>
      <c r="W75" s="16">
        <v>3.5087719298245598E-2</v>
      </c>
      <c r="X75" s="16">
        <v>0</v>
      </c>
      <c r="Y75" s="16">
        <v>1.1049723756906099E-2</v>
      </c>
      <c r="Z75" s="16"/>
      <c r="AA75" s="16">
        <v>5.3308823529411797E-2</v>
      </c>
      <c r="AB75" s="16">
        <v>8.7719298245613996E-3</v>
      </c>
      <c r="AC75" s="16"/>
      <c r="AD75" s="16">
        <v>7.9136690647481994E-2</v>
      </c>
      <c r="AE75" s="16">
        <v>9.2307692307692299E-2</v>
      </c>
      <c r="AF75" s="16">
        <v>9.5238095238095205E-2</v>
      </c>
      <c r="AG75" s="16">
        <v>2.0833333333333301E-2</v>
      </c>
      <c r="AH75" s="16">
        <v>1.2820512820512799E-2</v>
      </c>
      <c r="AI75" s="16">
        <v>3.2608695652173898E-2</v>
      </c>
      <c r="AJ75" s="16">
        <v>8.4033613445378096E-3</v>
      </c>
      <c r="AK75" s="16">
        <v>1.1235955056179799E-2</v>
      </c>
      <c r="AL75" s="16">
        <v>0</v>
      </c>
      <c r="AM75" s="16">
        <v>1.9230769230769201E-2</v>
      </c>
      <c r="AN75" s="16"/>
      <c r="AO75" s="16">
        <v>4.08163265306122E-2</v>
      </c>
      <c r="AP75" s="16">
        <v>3.1872509960159397E-2</v>
      </c>
      <c r="AQ75" s="16">
        <v>2.8571428571428598E-2</v>
      </c>
      <c r="AR75" s="16">
        <v>3.09278350515464E-2</v>
      </c>
      <c r="AS75" s="16">
        <v>1.72413793103448E-2</v>
      </c>
      <c r="AT75" s="16">
        <v>0.05</v>
      </c>
      <c r="AU75" s="16"/>
      <c r="AV75" s="16">
        <v>0</v>
      </c>
      <c r="AW75" s="16">
        <v>0</v>
      </c>
      <c r="AX75" s="16">
        <v>3.7037037037037E-2</v>
      </c>
      <c r="AY75" s="16">
        <v>0.16666666666666699</v>
      </c>
      <c r="AZ75" s="16">
        <v>0.14285714285714299</v>
      </c>
      <c r="BA75" s="16">
        <v>2.9411764705882401E-2</v>
      </c>
      <c r="BB75" s="16">
        <v>3.8461538461538498E-2</v>
      </c>
      <c r="BC75" s="16">
        <v>0</v>
      </c>
      <c r="BD75" s="16">
        <v>9.5238095238095205E-2</v>
      </c>
      <c r="BE75" s="16">
        <v>4.8309178743961402E-3</v>
      </c>
      <c r="BF75" s="16">
        <v>1.8181818181818198E-2</v>
      </c>
      <c r="BG75" s="16">
        <v>5.8823529411764698E-2</v>
      </c>
      <c r="BH75" s="16">
        <v>2.2222222222222199E-2</v>
      </c>
      <c r="BI75" s="16">
        <v>0</v>
      </c>
      <c r="BJ75" s="16">
        <v>0</v>
      </c>
      <c r="BK75" s="16">
        <v>6.25E-2</v>
      </c>
      <c r="BL75" s="16">
        <v>7.8431372549019607E-2</v>
      </c>
      <c r="BM75" s="16">
        <v>8.3333333333333301E-2</v>
      </c>
      <c r="BN75" s="16">
        <v>8.3333333333333301E-2</v>
      </c>
      <c r="BO75" s="16"/>
      <c r="BP75" s="16">
        <v>2.49017038007864E-2</v>
      </c>
      <c r="BQ75" s="16"/>
      <c r="BR75" s="16">
        <v>3.10344827586207E-2</v>
      </c>
      <c r="BS75" s="16"/>
      <c r="BT75" s="16">
        <v>1.8648018648018599E-2</v>
      </c>
    </row>
    <row r="76" spans="2:72" x14ac:dyDescent="0.2">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row>
    <row r="77" spans="2:72" x14ac:dyDescent="0.2">
      <c r="B77" s="6" t="s">
        <v>109</v>
      </c>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row>
    <row r="78" spans="2:72" x14ac:dyDescent="0.2">
      <c r="B78" s="22" t="s">
        <v>92</v>
      </c>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row>
    <row r="79" spans="2:72" x14ac:dyDescent="0.2">
      <c r="B79" t="s">
        <v>95</v>
      </c>
      <c r="C79" s="16">
        <v>0.52647352647352696</v>
      </c>
      <c r="D79" s="16">
        <v>0.60579710144927501</v>
      </c>
      <c r="E79" s="16">
        <v>0.40336134453781503</v>
      </c>
      <c r="F79" s="16">
        <v>0.47727272727272702</v>
      </c>
      <c r="G79" s="16">
        <v>0.54411764705882304</v>
      </c>
      <c r="H79" s="16">
        <v>0.48214285714285698</v>
      </c>
      <c r="I79" s="16">
        <v>0.5</v>
      </c>
      <c r="J79" s="16">
        <v>0.37313432835820898</v>
      </c>
      <c r="K79" s="16">
        <v>0.45161290322580599</v>
      </c>
      <c r="L79" s="16">
        <v>0.64044943820224698</v>
      </c>
      <c r="M79" s="16">
        <v>0.52500000000000002</v>
      </c>
      <c r="N79" s="16">
        <v>0.52941176470588203</v>
      </c>
      <c r="O79" s="16">
        <v>0.214285714285714</v>
      </c>
      <c r="P79" s="16"/>
      <c r="Q79" s="16">
        <v>0.28571428571428598</v>
      </c>
      <c r="R79" s="16">
        <v>0.36619718309859201</v>
      </c>
      <c r="S79" s="16">
        <v>0.41935483870967699</v>
      </c>
      <c r="T79" s="16">
        <v>0.53521126760563398</v>
      </c>
      <c r="U79" s="16">
        <v>0.467741935483871</v>
      </c>
      <c r="V79" s="16">
        <v>0.49504950495049499</v>
      </c>
      <c r="W79" s="16">
        <v>0.5</v>
      </c>
      <c r="X79" s="16">
        <v>0.56382978723404298</v>
      </c>
      <c r="Y79" s="16">
        <v>0.63535911602209905</v>
      </c>
      <c r="Z79" s="16"/>
      <c r="AA79" s="16">
        <v>0.44852941176470601</v>
      </c>
      <c r="AB79" s="16">
        <v>0.62061403508771895</v>
      </c>
      <c r="AC79" s="16"/>
      <c r="AD79" s="16">
        <v>0.30215827338129497</v>
      </c>
      <c r="AE79" s="16">
        <v>0.47692307692307701</v>
      </c>
      <c r="AF79" s="16">
        <v>0.41269841269841301</v>
      </c>
      <c r="AG79" s="16">
        <v>0.54166666666666696</v>
      </c>
      <c r="AH79" s="16">
        <v>0.46153846153846201</v>
      </c>
      <c r="AI79" s="16">
        <v>0.5</v>
      </c>
      <c r="AJ79" s="16">
        <v>0.56302521008403394</v>
      </c>
      <c r="AK79" s="16">
        <v>0.68539325842696597</v>
      </c>
      <c r="AL79" s="16">
        <v>0.61702127659574502</v>
      </c>
      <c r="AM79" s="16">
        <v>0.65384615384615397</v>
      </c>
      <c r="AN79" s="16"/>
      <c r="AO79" s="16">
        <v>0.47959183673469402</v>
      </c>
      <c r="AP79" s="16">
        <v>0.55378486055776899</v>
      </c>
      <c r="AQ79" s="16">
        <v>0.57714285714285696</v>
      </c>
      <c r="AR79" s="16">
        <v>0.48453608247422703</v>
      </c>
      <c r="AS79" s="16">
        <v>0.62068965517241403</v>
      </c>
      <c r="AT79" s="16">
        <v>0.6</v>
      </c>
      <c r="AU79" s="16"/>
      <c r="AV79" s="16">
        <v>0.5625</v>
      </c>
      <c r="AW79" s="16">
        <v>0.4</v>
      </c>
      <c r="AX79" s="16">
        <v>0.62037037037037002</v>
      </c>
      <c r="AY79" s="16">
        <v>8.3333333333333301E-2</v>
      </c>
      <c r="AZ79" s="16">
        <v>0.42857142857142899</v>
      </c>
      <c r="BA79" s="16">
        <v>0.52941176470588203</v>
      </c>
      <c r="BB79" s="16">
        <v>0.47115384615384598</v>
      </c>
      <c r="BC79" s="16">
        <v>0.53333333333333299</v>
      </c>
      <c r="BD79" s="16">
        <v>0.42857142857142899</v>
      </c>
      <c r="BE79" s="16">
        <v>0.61352657004830902</v>
      </c>
      <c r="BF79" s="16">
        <v>0.54545454545454497</v>
      </c>
      <c r="BG79" s="16">
        <v>0.47058823529411797</v>
      </c>
      <c r="BH79" s="16">
        <v>0.57777777777777795</v>
      </c>
      <c r="BI79" s="16">
        <v>0.3</v>
      </c>
      <c r="BJ79" s="16">
        <v>0.6</v>
      </c>
      <c r="BK79" s="16">
        <v>0.375</v>
      </c>
      <c r="BL79" s="16">
        <v>0.54901960784313697</v>
      </c>
      <c r="BM79" s="16">
        <v>0.36111111111111099</v>
      </c>
      <c r="BN79" s="16">
        <v>0.38888888888888901</v>
      </c>
      <c r="BO79" s="16"/>
      <c r="BP79" s="16">
        <v>0.57929226736566197</v>
      </c>
      <c r="BQ79" s="16"/>
      <c r="BR79" s="16">
        <v>0.59310344827586203</v>
      </c>
      <c r="BS79" s="16"/>
      <c r="BT79" s="16">
        <v>0.59440559440559404</v>
      </c>
    </row>
    <row r="80" spans="2:72" x14ac:dyDescent="0.2">
      <c r="B80" t="s">
        <v>96</v>
      </c>
      <c r="C80" s="16">
        <v>0.46053946053946099</v>
      </c>
      <c r="D80" s="16">
        <v>0.495652173913044</v>
      </c>
      <c r="E80" s="16">
        <v>0.41176470588235298</v>
      </c>
      <c r="F80" s="16">
        <v>0.5</v>
      </c>
      <c r="G80" s="16">
        <v>0.51470588235294101</v>
      </c>
      <c r="H80" s="16">
        <v>0.375</v>
      </c>
      <c r="I80" s="16">
        <v>0.36170212765957399</v>
      </c>
      <c r="J80" s="16">
        <v>0.52238805970149205</v>
      </c>
      <c r="K80" s="16">
        <v>0.54838709677419395</v>
      </c>
      <c r="L80" s="16">
        <v>0.40449438202247201</v>
      </c>
      <c r="M80" s="16">
        <v>0.52500000000000002</v>
      </c>
      <c r="N80" s="16">
        <v>0.35294117647058798</v>
      </c>
      <c r="O80" s="16">
        <v>0.57142857142857095</v>
      </c>
      <c r="P80" s="16"/>
      <c r="Q80" s="16">
        <v>0.22222222222222199</v>
      </c>
      <c r="R80" s="16">
        <v>0.36619718309859201</v>
      </c>
      <c r="S80" s="16">
        <v>0.33870967741935498</v>
      </c>
      <c r="T80" s="16">
        <v>0.45070422535211302</v>
      </c>
      <c r="U80" s="16">
        <v>0.45161290322580599</v>
      </c>
      <c r="V80" s="16">
        <v>0.396039603960396</v>
      </c>
      <c r="W80" s="16">
        <v>0.40350877192982498</v>
      </c>
      <c r="X80" s="16">
        <v>0.58510638297872297</v>
      </c>
      <c r="Y80" s="16">
        <v>0.549723756906077</v>
      </c>
      <c r="Z80" s="16"/>
      <c r="AA80" s="16">
        <v>0.38051470588235298</v>
      </c>
      <c r="AB80" s="16">
        <v>0.55701754385964897</v>
      </c>
      <c r="AC80" s="16"/>
      <c r="AD80" s="16">
        <v>0.30215827338129497</v>
      </c>
      <c r="AE80" s="16">
        <v>0.33846153846153798</v>
      </c>
      <c r="AF80" s="16">
        <v>0.52380952380952395</v>
      </c>
      <c r="AG80" s="16">
        <v>0.4375</v>
      </c>
      <c r="AH80" s="16">
        <v>0.43589743589743601</v>
      </c>
      <c r="AI80" s="16">
        <v>0.41304347826087001</v>
      </c>
      <c r="AJ80" s="16">
        <v>0.44537815126050401</v>
      </c>
      <c r="AK80" s="16">
        <v>0.53932584269662898</v>
      </c>
      <c r="AL80" s="16">
        <v>0.62765957446808496</v>
      </c>
      <c r="AM80" s="16">
        <v>0.57051282051282004</v>
      </c>
      <c r="AN80" s="16"/>
      <c r="AO80" s="16">
        <v>0.41581632653061201</v>
      </c>
      <c r="AP80" s="16">
        <v>0.44621513944223101</v>
      </c>
      <c r="AQ80" s="16">
        <v>0.53714285714285703</v>
      </c>
      <c r="AR80" s="16">
        <v>0.463917525773196</v>
      </c>
      <c r="AS80" s="16">
        <v>0.65517241379310298</v>
      </c>
      <c r="AT80" s="16">
        <v>0.3</v>
      </c>
      <c r="AU80" s="16"/>
      <c r="AV80" s="16">
        <v>0.25</v>
      </c>
      <c r="AW80" s="16">
        <v>0.2</v>
      </c>
      <c r="AX80" s="16">
        <v>0.53703703703703698</v>
      </c>
      <c r="AY80" s="16">
        <v>0.41666666666666702</v>
      </c>
      <c r="AZ80" s="16">
        <v>0.28571428571428598</v>
      </c>
      <c r="BA80" s="16">
        <v>0.35294117647058798</v>
      </c>
      <c r="BB80" s="16">
        <v>0.394230769230769</v>
      </c>
      <c r="BC80" s="16">
        <v>0.5</v>
      </c>
      <c r="BD80" s="16">
        <v>0.476190476190476</v>
      </c>
      <c r="BE80" s="16">
        <v>0.49758454106280198</v>
      </c>
      <c r="BF80" s="16">
        <v>0.45454545454545497</v>
      </c>
      <c r="BG80" s="16">
        <v>0.47058823529411797</v>
      </c>
      <c r="BH80" s="16">
        <v>0.46666666666666701</v>
      </c>
      <c r="BI80" s="16">
        <v>0.45</v>
      </c>
      <c r="BJ80" s="16">
        <v>0.46666666666666701</v>
      </c>
      <c r="BK80" s="16">
        <v>0.45833333333333298</v>
      </c>
      <c r="BL80" s="16">
        <v>0.58823529411764697</v>
      </c>
      <c r="BM80" s="16">
        <v>0.41666666666666702</v>
      </c>
      <c r="BN80" s="16">
        <v>0.41666666666666702</v>
      </c>
      <c r="BO80" s="16"/>
      <c r="BP80" s="16">
        <v>0.480996068152031</v>
      </c>
      <c r="BQ80" s="16"/>
      <c r="BR80" s="16">
        <v>0.48103448275862098</v>
      </c>
      <c r="BS80" s="16"/>
      <c r="BT80" s="16">
        <v>0.48951048951048998</v>
      </c>
    </row>
    <row r="81" spans="2:72" x14ac:dyDescent="0.2">
      <c r="B81" t="s">
        <v>98</v>
      </c>
      <c r="C81" s="16">
        <v>0.340659340659341</v>
      </c>
      <c r="D81" s="16">
        <v>0.41449275362318799</v>
      </c>
      <c r="E81" s="16">
        <v>0.23529411764705899</v>
      </c>
      <c r="F81" s="16">
        <v>0.38636363636363602</v>
      </c>
      <c r="G81" s="16">
        <v>0.39705882352941202</v>
      </c>
      <c r="H81" s="16">
        <v>0.23214285714285701</v>
      </c>
      <c r="I81" s="16">
        <v>0.340425531914894</v>
      </c>
      <c r="J81" s="16">
        <v>0.20895522388059701</v>
      </c>
      <c r="K81" s="16">
        <v>0.35483870967741898</v>
      </c>
      <c r="L81" s="16">
        <v>0.31460674157303398</v>
      </c>
      <c r="M81" s="16">
        <v>0.32500000000000001</v>
      </c>
      <c r="N81" s="16">
        <v>0.26470588235294101</v>
      </c>
      <c r="O81" s="16">
        <v>0.42857142857142899</v>
      </c>
      <c r="P81" s="16"/>
      <c r="Q81" s="16">
        <v>0.11111111111111099</v>
      </c>
      <c r="R81" s="16">
        <v>4.2253521126760597E-2</v>
      </c>
      <c r="S81" s="16">
        <v>0.29032258064516098</v>
      </c>
      <c r="T81" s="16">
        <v>0.154929577464789</v>
      </c>
      <c r="U81" s="16">
        <v>0.35483870967741898</v>
      </c>
      <c r="V81" s="16">
        <v>0.25742574257425699</v>
      </c>
      <c r="W81" s="16">
        <v>0.324561403508772</v>
      </c>
      <c r="X81" s="16">
        <v>0.340425531914894</v>
      </c>
      <c r="Y81" s="16">
        <v>0.51104972375690605</v>
      </c>
      <c r="Z81" s="16"/>
      <c r="AA81" s="16">
        <v>0.22794117647058801</v>
      </c>
      <c r="AB81" s="16">
        <v>0.47587719298245601</v>
      </c>
      <c r="AC81" s="16"/>
      <c r="AD81" s="16">
        <v>0.14388489208633101</v>
      </c>
      <c r="AE81" s="16">
        <v>0.21538461538461501</v>
      </c>
      <c r="AF81" s="16">
        <v>0.206349206349206</v>
      </c>
      <c r="AG81" s="16">
        <v>0.25</v>
      </c>
      <c r="AH81" s="16">
        <v>0.256410256410256</v>
      </c>
      <c r="AI81" s="16">
        <v>0.23913043478260901</v>
      </c>
      <c r="AJ81" s="16">
        <v>0.42857142857142899</v>
      </c>
      <c r="AK81" s="16">
        <v>0.51685393258427004</v>
      </c>
      <c r="AL81" s="16">
        <v>0.52127659574468099</v>
      </c>
      <c r="AM81" s="16">
        <v>0.512820512820513</v>
      </c>
      <c r="AN81" s="16"/>
      <c r="AO81" s="16">
        <v>0.25510204081632698</v>
      </c>
      <c r="AP81" s="16">
        <v>0.36653386454183301</v>
      </c>
      <c r="AQ81" s="16">
        <v>0.39428571428571402</v>
      </c>
      <c r="AR81" s="16">
        <v>0.47422680412371099</v>
      </c>
      <c r="AS81" s="16">
        <v>0.48275862068965503</v>
      </c>
      <c r="AT81" s="16">
        <v>0.2</v>
      </c>
      <c r="AU81" s="16"/>
      <c r="AV81" s="16">
        <v>0.1875</v>
      </c>
      <c r="AW81" s="16">
        <v>0.2</v>
      </c>
      <c r="AX81" s="16">
        <v>0.41666666666666702</v>
      </c>
      <c r="AY81" s="16">
        <v>0.16666666666666699</v>
      </c>
      <c r="AZ81" s="16">
        <v>0.28571428571428598</v>
      </c>
      <c r="BA81" s="16">
        <v>0.220588235294118</v>
      </c>
      <c r="BB81" s="16">
        <v>0.38461538461538503</v>
      </c>
      <c r="BC81" s="16">
        <v>0.133333333333333</v>
      </c>
      <c r="BD81" s="16">
        <v>0.238095238095238</v>
      </c>
      <c r="BE81" s="16">
        <v>0.43961352657004799</v>
      </c>
      <c r="BF81" s="16">
        <v>0.43636363636363601</v>
      </c>
      <c r="BG81" s="16">
        <v>0.41176470588235298</v>
      </c>
      <c r="BH81" s="16">
        <v>0.35555555555555601</v>
      </c>
      <c r="BI81" s="16">
        <v>0.25</v>
      </c>
      <c r="BJ81" s="16">
        <v>0.66666666666666696</v>
      </c>
      <c r="BK81" s="16">
        <v>0.16666666666666699</v>
      </c>
      <c r="BL81" s="16">
        <v>0.23529411764705899</v>
      </c>
      <c r="BM81" s="16">
        <v>0.13888888888888901</v>
      </c>
      <c r="BN81" s="16">
        <v>0.16666666666666699</v>
      </c>
      <c r="BO81" s="16"/>
      <c r="BP81" s="16">
        <v>0.39187418086500703</v>
      </c>
      <c r="BQ81" s="16"/>
      <c r="BR81" s="16">
        <v>0.48793103448275899</v>
      </c>
      <c r="BS81" s="16"/>
      <c r="BT81" s="16">
        <v>0.44988344988345003</v>
      </c>
    </row>
    <row r="82" spans="2:72" x14ac:dyDescent="0.2">
      <c r="B82" t="s">
        <v>99</v>
      </c>
      <c r="C82" s="16">
        <v>0.31268731268731298</v>
      </c>
      <c r="D82" s="16">
        <v>0.38840579710144901</v>
      </c>
      <c r="E82" s="16">
        <v>0.27731092436974802</v>
      </c>
      <c r="F82" s="16">
        <v>0.27272727272727298</v>
      </c>
      <c r="G82" s="16">
        <v>0.33823529411764702</v>
      </c>
      <c r="H82" s="16">
        <v>0.214285714285714</v>
      </c>
      <c r="I82" s="16">
        <v>0.319148936170213</v>
      </c>
      <c r="J82" s="16">
        <v>0.238805970149254</v>
      </c>
      <c r="K82" s="16">
        <v>0.29032258064516098</v>
      </c>
      <c r="L82" s="16">
        <v>0.235955056179775</v>
      </c>
      <c r="M82" s="16">
        <v>0.3</v>
      </c>
      <c r="N82" s="16">
        <v>0.20588235294117599</v>
      </c>
      <c r="O82" s="16">
        <v>0.28571428571428598</v>
      </c>
      <c r="P82" s="16"/>
      <c r="Q82" s="16">
        <v>3.1746031746031703E-2</v>
      </c>
      <c r="R82" s="16">
        <v>0.12676056338028199</v>
      </c>
      <c r="S82" s="16">
        <v>9.6774193548387094E-2</v>
      </c>
      <c r="T82" s="16">
        <v>0.23943661971831001</v>
      </c>
      <c r="U82" s="16">
        <v>0.29032258064516098</v>
      </c>
      <c r="V82" s="16">
        <v>0.32673267326732702</v>
      </c>
      <c r="W82" s="16">
        <v>0.31578947368421101</v>
      </c>
      <c r="X82" s="16">
        <v>0.29787234042553201</v>
      </c>
      <c r="Y82" s="16">
        <v>0.45303867403314901</v>
      </c>
      <c r="Z82" s="16"/>
      <c r="AA82" s="16">
        <v>0.222426470588235</v>
      </c>
      <c r="AB82" s="16">
        <v>0.42105263157894701</v>
      </c>
      <c r="AC82" s="16"/>
      <c r="AD82" s="16">
        <v>0.107913669064748</v>
      </c>
      <c r="AE82" s="16">
        <v>0.2</v>
      </c>
      <c r="AF82" s="16">
        <v>0.11111111111111099</v>
      </c>
      <c r="AG82" s="16">
        <v>0.3125</v>
      </c>
      <c r="AH82" s="16">
        <v>0.29487179487179499</v>
      </c>
      <c r="AI82" s="16">
        <v>0.29347826086956502</v>
      </c>
      <c r="AJ82" s="16">
        <v>0.34453781512604997</v>
      </c>
      <c r="AK82" s="16">
        <v>0.48314606741573002</v>
      </c>
      <c r="AL82" s="16">
        <v>0.46808510638297901</v>
      </c>
      <c r="AM82" s="16">
        <v>0.42948717948717902</v>
      </c>
      <c r="AN82" s="16"/>
      <c r="AO82" s="16">
        <v>0.22959183673469399</v>
      </c>
      <c r="AP82" s="16">
        <v>0.31075697211155401</v>
      </c>
      <c r="AQ82" s="16">
        <v>0.38285714285714301</v>
      </c>
      <c r="AR82" s="16">
        <v>0.41237113402061898</v>
      </c>
      <c r="AS82" s="16">
        <v>0.53448275862068995</v>
      </c>
      <c r="AT82" s="16">
        <v>0.25</v>
      </c>
      <c r="AU82" s="16"/>
      <c r="AV82" s="16">
        <v>0.3125</v>
      </c>
      <c r="AW82" s="16">
        <v>0.2</v>
      </c>
      <c r="AX82" s="16">
        <v>0.44444444444444398</v>
      </c>
      <c r="AY82" s="16">
        <v>0.41666666666666702</v>
      </c>
      <c r="AZ82" s="16">
        <v>0.28571428571428598</v>
      </c>
      <c r="BA82" s="16">
        <v>0.161764705882353</v>
      </c>
      <c r="BB82" s="16">
        <v>0.25961538461538503</v>
      </c>
      <c r="BC82" s="16">
        <v>0.233333333333333</v>
      </c>
      <c r="BD82" s="16">
        <v>0.14285714285714299</v>
      </c>
      <c r="BE82" s="16">
        <v>0.41545893719806798</v>
      </c>
      <c r="BF82" s="16">
        <v>0.42727272727272703</v>
      </c>
      <c r="BG82" s="16">
        <v>0.35294117647058798</v>
      </c>
      <c r="BH82" s="16">
        <v>0.25555555555555598</v>
      </c>
      <c r="BI82" s="16">
        <v>0.15</v>
      </c>
      <c r="BJ82" s="16">
        <v>0.266666666666667</v>
      </c>
      <c r="BK82" s="16">
        <v>0.27083333333333298</v>
      </c>
      <c r="BL82" s="16">
        <v>0.25490196078431399</v>
      </c>
      <c r="BM82" s="16">
        <v>8.3333333333333301E-2</v>
      </c>
      <c r="BN82" s="16">
        <v>0.16666666666666699</v>
      </c>
      <c r="BO82" s="16"/>
      <c r="BP82" s="16">
        <v>0.34993446920052401</v>
      </c>
      <c r="BQ82" s="16"/>
      <c r="BR82" s="16">
        <v>0.39827586206896598</v>
      </c>
      <c r="BS82" s="16"/>
      <c r="BT82" s="16">
        <v>0.51048951048951097</v>
      </c>
    </row>
    <row r="83" spans="2:72" x14ac:dyDescent="0.2">
      <c r="B83" t="s">
        <v>108</v>
      </c>
      <c r="C83" s="16">
        <v>0.30869130869130901</v>
      </c>
      <c r="D83" s="16">
        <v>0.327536231884058</v>
      </c>
      <c r="E83" s="16">
        <v>0.33613445378151302</v>
      </c>
      <c r="F83" s="16">
        <v>0.31818181818181801</v>
      </c>
      <c r="G83" s="16">
        <v>0.25</v>
      </c>
      <c r="H83" s="16">
        <v>0.25</v>
      </c>
      <c r="I83" s="16">
        <v>0.319148936170213</v>
      </c>
      <c r="J83" s="16">
        <v>0.38805970149253699</v>
      </c>
      <c r="K83" s="16">
        <v>0.29032258064516098</v>
      </c>
      <c r="L83" s="16">
        <v>0.25842696629213502</v>
      </c>
      <c r="M83" s="16">
        <v>0.22500000000000001</v>
      </c>
      <c r="N83" s="16">
        <v>0.32352941176470601</v>
      </c>
      <c r="O83" s="16">
        <v>0.214285714285714</v>
      </c>
      <c r="P83" s="16"/>
      <c r="Q83" s="16">
        <v>0.60317460317460303</v>
      </c>
      <c r="R83" s="16">
        <v>0.49295774647887303</v>
      </c>
      <c r="S83" s="16">
        <v>0.29032258064516098</v>
      </c>
      <c r="T83" s="16">
        <v>0.352112676056338</v>
      </c>
      <c r="U83" s="16">
        <v>0.112903225806452</v>
      </c>
      <c r="V83" s="16">
        <v>0.237623762376238</v>
      </c>
      <c r="W83" s="16">
        <v>0.28070175438596501</v>
      </c>
      <c r="X83" s="16">
        <v>0.22340425531914901</v>
      </c>
      <c r="Y83" s="16">
        <v>0.301104972375691</v>
      </c>
      <c r="Z83" s="16"/>
      <c r="AA83" s="16">
        <v>0.32904411764705899</v>
      </c>
      <c r="AB83" s="16">
        <v>0.285087719298246</v>
      </c>
      <c r="AC83" s="16"/>
      <c r="AD83" s="16">
        <v>0.46043165467625902</v>
      </c>
      <c r="AE83" s="16">
        <v>0.4</v>
      </c>
      <c r="AF83" s="16">
        <v>0.317460317460317</v>
      </c>
      <c r="AG83" s="16">
        <v>0.22916666666666699</v>
      </c>
      <c r="AH83" s="16">
        <v>0.269230769230769</v>
      </c>
      <c r="AI83" s="16">
        <v>0.25</v>
      </c>
      <c r="AJ83" s="16">
        <v>0.30252100840336099</v>
      </c>
      <c r="AK83" s="16">
        <v>0.348314606741573</v>
      </c>
      <c r="AL83" s="16">
        <v>0.24468085106383</v>
      </c>
      <c r="AM83" s="16">
        <v>0.269230769230769</v>
      </c>
      <c r="AN83" s="16"/>
      <c r="AO83" s="16">
        <v>0.28316326530612201</v>
      </c>
      <c r="AP83" s="16">
        <v>0.27888446215139401</v>
      </c>
      <c r="AQ83" s="16">
        <v>0.36</v>
      </c>
      <c r="AR83" s="16">
        <v>0.298969072164948</v>
      </c>
      <c r="AS83" s="16">
        <v>0.5</v>
      </c>
      <c r="AT83" s="16">
        <v>0.2</v>
      </c>
      <c r="AU83" s="16"/>
      <c r="AV83" s="16">
        <v>0.1875</v>
      </c>
      <c r="AW83" s="16">
        <v>0.2</v>
      </c>
      <c r="AX83" s="16">
        <v>0.25</v>
      </c>
      <c r="AY83" s="16">
        <v>0.25</v>
      </c>
      <c r="AZ83" s="16">
        <v>0.14285714285714299</v>
      </c>
      <c r="BA83" s="16">
        <v>0.29411764705882398</v>
      </c>
      <c r="BB83" s="16">
        <v>0.42307692307692302</v>
      </c>
      <c r="BC83" s="16">
        <v>0.266666666666667</v>
      </c>
      <c r="BD83" s="16">
        <v>0.238095238095238</v>
      </c>
      <c r="BE83" s="16">
        <v>0.32850241545893699</v>
      </c>
      <c r="BF83" s="16">
        <v>0.381818181818182</v>
      </c>
      <c r="BG83" s="16">
        <v>0.52941176470588203</v>
      </c>
      <c r="BH83" s="16">
        <v>0.18888888888888899</v>
      </c>
      <c r="BI83" s="16">
        <v>0.25</v>
      </c>
      <c r="BJ83" s="16">
        <v>0.2</v>
      </c>
      <c r="BK83" s="16">
        <v>0.25</v>
      </c>
      <c r="BL83" s="16">
        <v>0.31372549019607798</v>
      </c>
      <c r="BM83" s="16">
        <v>0.41666666666666702</v>
      </c>
      <c r="BN83" s="16">
        <v>0.27777777777777801</v>
      </c>
      <c r="BO83" s="16"/>
      <c r="BP83" s="16">
        <v>0.32372214941022298</v>
      </c>
      <c r="BQ83" s="16"/>
      <c r="BR83" s="16">
        <v>0.28965517241379302</v>
      </c>
      <c r="BS83" s="16"/>
      <c r="BT83" s="16">
        <v>0.33799533799533799</v>
      </c>
    </row>
    <row r="84" spans="2:72" x14ac:dyDescent="0.2">
      <c r="B84" t="s">
        <v>100</v>
      </c>
      <c r="C84" s="16">
        <v>1.9980019980020001E-2</v>
      </c>
      <c r="D84" s="16">
        <v>1.4492753623188401E-2</v>
      </c>
      <c r="E84" s="16">
        <v>3.3613445378151301E-2</v>
      </c>
      <c r="F84" s="16">
        <v>2.27272727272727E-2</v>
      </c>
      <c r="G84" s="16">
        <v>1.4705882352941201E-2</v>
      </c>
      <c r="H84" s="16">
        <v>3.5714285714285698E-2</v>
      </c>
      <c r="I84" s="16">
        <v>1.0638297872340399E-2</v>
      </c>
      <c r="J84" s="16">
        <v>2.9850746268656699E-2</v>
      </c>
      <c r="K84" s="16">
        <v>0</v>
      </c>
      <c r="L84" s="16">
        <v>0</v>
      </c>
      <c r="M84" s="16">
        <v>0.05</v>
      </c>
      <c r="N84" s="16">
        <v>5.8823529411764698E-2</v>
      </c>
      <c r="O84" s="16">
        <v>0</v>
      </c>
      <c r="P84" s="16"/>
      <c r="Q84" s="16">
        <v>9.5238095238095205E-2</v>
      </c>
      <c r="R84" s="16">
        <v>4.2253521126760597E-2</v>
      </c>
      <c r="S84" s="16">
        <v>1.6129032258064498E-2</v>
      </c>
      <c r="T84" s="16">
        <v>1.4084507042253501E-2</v>
      </c>
      <c r="U84" s="16">
        <v>1.6129032258064498E-2</v>
      </c>
      <c r="V84" s="16">
        <v>0</v>
      </c>
      <c r="W84" s="16">
        <v>1.7543859649122799E-2</v>
      </c>
      <c r="X84" s="16">
        <v>1.0638297872340399E-2</v>
      </c>
      <c r="Y84" s="16">
        <v>1.38121546961326E-2</v>
      </c>
      <c r="Z84" s="16"/>
      <c r="AA84" s="16">
        <v>2.5735294117647099E-2</v>
      </c>
      <c r="AB84" s="16">
        <v>1.3157894736842099E-2</v>
      </c>
      <c r="AC84" s="16"/>
      <c r="AD84" s="16">
        <v>5.7553956834532398E-2</v>
      </c>
      <c r="AE84" s="16">
        <v>0</v>
      </c>
      <c r="AF84" s="16">
        <v>3.1746031746031703E-2</v>
      </c>
      <c r="AG84" s="16">
        <v>1.0416666666666701E-2</v>
      </c>
      <c r="AH84" s="16">
        <v>5.1282051282051301E-2</v>
      </c>
      <c r="AI84" s="16">
        <v>2.1739130434782601E-2</v>
      </c>
      <c r="AJ84" s="16">
        <v>0</v>
      </c>
      <c r="AK84" s="16">
        <v>0</v>
      </c>
      <c r="AL84" s="16">
        <v>0</v>
      </c>
      <c r="AM84" s="16">
        <v>1.2820512820512799E-2</v>
      </c>
      <c r="AN84" s="16"/>
      <c r="AO84" s="16">
        <v>2.5510204081632699E-2</v>
      </c>
      <c r="AP84" s="16">
        <v>7.9681274900398405E-3</v>
      </c>
      <c r="AQ84" s="16">
        <v>2.2857142857142899E-2</v>
      </c>
      <c r="AR84" s="16">
        <v>1.03092783505155E-2</v>
      </c>
      <c r="AS84" s="16">
        <v>5.1724137931034503E-2</v>
      </c>
      <c r="AT84" s="16">
        <v>0</v>
      </c>
      <c r="AU84" s="16"/>
      <c r="AV84" s="16">
        <v>6.25E-2</v>
      </c>
      <c r="AW84" s="16">
        <v>0</v>
      </c>
      <c r="AX84" s="16">
        <v>9.2592592592592605E-3</v>
      </c>
      <c r="AY84" s="16">
        <v>0</v>
      </c>
      <c r="AZ84" s="16">
        <v>0</v>
      </c>
      <c r="BA84" s="16">
        <v>4.4117647058823498E-2</v>
      </c>
      <c r="BB84" s="16">
        <v>1.9230769230769201E-2</v>
      </c>
      <c r="BC84" s="16">
        <v>3.3333333333333298E-2</v>
      </c>
      <c r="BD84" s="16">
        <v>0</v>
      </c>
      <c r="BE84" s="16">
        <v>4.8309178743961402E-3</v>
      </c>
      <c r="BF84" s="16">
        <v>0</v>
      </c>
      <c r="BG84" s="16">
        <v>0</v>
      </c>
      <c r="BH84" s="16">
        <v>3.3333333333333298E-2</v>
      </c>
      <c r="BI84" s="16">
        <v>0.1</v>
      </c>
      <c r="BJ84" s="16">
        <v>0</v>
      </c>
      <c r="BK84" s="16">
        <v>2.0833333333333301E-2</v>
      </c>
      <c r="BL84" s="16">
        <v>1.9607843137254902E-2</v>
      </c>
      <c r="BM84" s="16">
        <v>0.11111111111111099</v>
      </c>
      <c r="BN84" s="16">
        <v>0</v>
      </c>
      <c r="BO84" s="16"/>
      <c r="BP84" s="16">
        <v>1.3106159895150699E-2</v>
      </c>
      <c r="BQ84" s="16"/>
      <c r="BR84" s="16">
        <v>8.6206896551724102E-3</v>
      </c>
      <c r="BS84" s="16"/>
      <c r="BT84" s="16">
        <v>1.6317016317016299E-2</v>
      </c>
    </row>
    <row r="85" spans="2:72" x14ac:dyDescent="0.2">
      <c r="B85" t="s">
        <v>101</v>
      </c>
      <c r="C85" s="16">
        <v>1.9980019980020001E-2</v>
      </c>
      <c r="D85" s="16">
        <v>1.15942028985507E-2</v>
      </c>
      <c r="E85" s="16">
        <v>2.5210084033613401E-2</v>
      </c>
      <c r="F85" s="16">
        <v>2.27272727272727E-2</v>
      </c>
      <c r="G85" s="16">
        <v>1.4705882352941201E-2</v>
      </c>
      <c r="H85" s="16">
        <v>5.3571428571428603E-2</v>
      </c>
      <c r="I85" s="16">
        <v>0</v>
      </c>
      <c r="J85" s="16">
        <v>2.9850746268656699E-2</v>
      </c>
      <c r="K85" s="16">
        <v>3.2258064516128997E-2</v>
      </c>
      <c r="L85" s="16">
        <v>2.2471910112359501E-2</v>
      </c>
      <c r="M85" s="16">
        <v>0.05</v>
      </c>
      <c r="N85" s="16">
        <v>0</v>
      </c>
      <c r="O85" s="16">
        <v>7.1428571428571397E-2</v>
      </c>
      <c r="P85" s="16"/>
      <c r="Q85" s="16">
        <v>7.9365079365079402E-2</v>
      </c>
      <c r="R85" s="16">
        <v>4.2253521126760597E-2</v>
      </c>
      <c r="S85" s="16">
        <v>4.8387096774193498E-2</v>
      </c>
      <c r="T85" s="16">
        <v>0</v>
      </c>
      <c r="U85" s="16">
        <v>0</v>
      </c>
      <c r="V85" s="16">
        <v>1.9801980198019799E-2</v>
      </c>
      <c r="W85" s="16">
        <v>8.7719298245613996E-3</v>
      </c>
      <c r="X85" s="16">
        <v>1.0638297872340399E-2</v>
      </c>
      <c r="Y85" s="16">
        <v>1.1049723756906099E-2</v>
      </c>
      <c r="Z85" s="16"/>
      <c r="AA85" s="16">
        <v>2.5735294117647099E-2</v>
      </c>
      <c r="AB85" s="16">
        <v>1.0964912280701801E-2</v>
      </c>
      <c r="AC85" s="16"/>
      <c r="AD85" s="16">
        <v>5.0359712230215799E-2</v>
      </c>
      <c r="AE85" s="16">
        <v>3.0769230769230799E-2</v>
      </c>
      <c r="AF85" s="16">
        <v>3.1746031746031703E-2</v>
      </c>
      <c r="AG85" s="16">
        <v>1.0416666666666701E-2</v>
      </c>
      <c r="AH85" s="16">
        <v>1.2820512820512799E-2</v>
      </c>
      <c r="AI85" s="16">
        <v>3.2608695652173898E-2</v>
      </c>
      <c r="AJ85" s="16">
        <v>8.4033613445378096E-3</v>
      </c>
      <c r="AK85" s="16">
        <v>1.1235955056179799E-2</v>
      </c>
      <c r="AL85" s="16">
        <v>0</v>
      </c>
      <c r="AM85" s="16">
        <v>1.2820512820512799E-2</v>
      </c>
      <c r="AN85" s="16"/>
      <c r="AO85" s="16">
        <v>1.53061224489796E-2</v>
      </c>
      <c r="AP85" s="16">
        <v>2.78884462151394E-2</v>
      </c>
      <c r="AQ85" s="16">
        <v>2.2857142857142899E-2</v>
      </c>
      <c r="AR85" s="16">
        <v>2.06185567010309E-2</v>
      </c>
      <c r="AS85" s="16">
        <v>1.72413793103448E-2</v>
      </c>
      <c r="AT85" s="16">
        <v>0</v>
      </c>
      <c r="AU85" s="16"/>
      <c r="AV85" s="16">
        <v>0</v>
      </c>
      <c r="AW85" s="16">
        <v>0</v>
      </c>
      <c r="AX85" s="16">
        <v>1.85185185185185E-2</v>
      </c>
      <c r="AY85" s="16">
        <v>8.3333333333333301E-2</v>
      </c>
      <c r="AZ85" s="16">
        <v>0</v>
      </c>
      <c r="BA85" s="16">
        <v>4.4117647058823498E-2</v>
      </c>
      <c r="BB85" s="16">
        <v>1.9230769230769201E-2</v>
      </c>
      <c r="BC85" s="16">
        <v>0</v>
      </c>
      <c r="BD85" s="16">
        <v>4.7619047619047603E-2</v>
      </c>
      <c r="BE85" s="16">
        <v>4.8309178743961402E-3</v>
      </c>
      <c r="BF85" s="16">
        <v>9.0909090909090905E-3</v>
      </c>
      <c r="BG85" s="16">
        <v>0</v>
      </c>
      <c r="BH85" s="16">
        <v>2.2222222222222199E-2</v>
      </c>
      <c r="BI85" s="16">
        <v>0.05</v>
      </c>
      <c r="BJ85" s="16">
        <v>0</v>
      </c>
      <c r="BK85" s="16">
        <v>6.25E-2</v>
      </c>
      <c r="BL85" s="16">
        <v>0</v>
      </c>
      <c r="BM85" s="16">
        <v>2.7777777777777801E-2</v>
      </c>
      <c r="BN85" s="16">
        <v>5.5555555555555601E-2</v>
      </c>
      <c r="BO85" s="16"/>
      <c r="BP85" s="16">
        <v>1.17955439056356E-2</v>
      </c>
      <c r="BQ85" s="16"/>
      <c r="BR85" s="16">
        <v>1.89655172413793E-2</v>
      </c>
      <c r="BS85" s="16"/>
      <c r="BT85" s="16">
        <v>6.9930069930069904E-3</v>
      </c>
    </row>
    <row r="86" spans="2:72" x14ac:dyDescent="0.2">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row>
    <row r="87" spans="2:72" x14ac:dyDescent="0.2">
      <c r="B87" s="6" t="s">
        <v>110</v>
      </c>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row>
    <row r="88" spans="2:72" x14ac:dyDescent="0.2">
      <c r="B88" s="22" t="s">
        <v>92</v>
      </c>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row>
    <row r="89" spans="2:72" x14ac:dyDescent="0.2">
      <c r="B89" t="s">
        <v>95</v>
      </c>
      <c r="C89" s="16">
        <v>0.62037962037962002</v>
      </c>
      <c r="D89" s="16">
        <v>0.65507246376811601</v>
      </c>
      <c r="E89" s="16">
        <v>0.59663865546218497</v>
      </c>
      <c r="F89" s="16">
        <v>0.59090909090909105</v>
      </c>
      <c r="G89" s="16">
        <v>0.64705882352941202</v>
      </c>
      <c r="H89" s="16">
        <v>0.625</v>
      </c>
      <c r="I89" s="16">
        <v>0.62765957446808496</v>
      </c>
      <c r="J89" s="16">
        <v>0.537313432835821</v>
      </c>
      <c r="K89" s="16">
        <v>0.67741935483870996</v>
      </c>
      <c r="L89" s="16">
        <v>0.58426966292134797</v>
      </c>
      <c r="M89" s="16">
        <v>0.57499999999999996</v>
      </c>
      <c r="N89" s="16">
        <v>0.55882352941176505</v>
      </c>
      <c r="O89" s="16">
        <v>0.64285714285714302</v>
      </c>
      <c r="P89" s="16"/>
      <c r="Q89" s="16">
        <v>0.57142857142857095</v>
      </c>
      <c r="R89" s="16">
        <v>0.66197183098591506</v>
      </c>
      <c r="S89" s="16">
        <v>0.61290322580645196</v>
      </c>
      <c r="T89" s="16">
        <v>0.56338028169014098</v>
      </c>
      <c r="U89" s="16">
        <v>0.62903225806451601</v>
      </c>
      <c r="V89" s="16">
        <v>0.60396039603960405</v>
      </c>
      <c r="W89" s="16">
        <v>0.58771929824561397</v>
      </c>
      <c r="X89" s="16">
        <v>0.61702127659574502</v>
      </c>
      <c r="Y89" s="16">
        <v>0.649171270718232</v>
      </c>
      <c r="Z89" s="16"/>
      <c r="AA89" s="16">
        <v>0.60294117647058798</v>
      </c>
      <c r="AB89" s="16">
        <v>0.64254385964912297</v>
      </c>
      <c r="AC89" s="16"/>
      <c r="AD89" s="16">
        <v>0.51079136690647498</v>
      </c>
      <c r="AE89" s="16">
        <v>0.63076923076923097</v>
      </c>
      <c r="AF89" s="16">
        <v>0.49206349206349198</v>
      </c>
      <c r="AG89" s="16">
        <v>0.625</v>
      </c>
      <c r="AH89" s="16">
        <v>0.487179487179487</v>
      </c>
      <c r="AI89" s="16">
        <v>0.58695652173913004</v>
      </c>
      <c r="AJ89" s="16">
        <v>0.67226890756302504</v>
      </c>
      <c r="AK89" s="16">
        <v>0.76404494382022503</v>
      </c>
      <c r="AL89" s="16">
        <v>0.69148936170212805</v>
      </c>
      <c r="AM89" s="16">
        <v>0.69230769230769196</v>
      </c>
      <c r="AN89" s="16"/>
      <c r="AO89" s="16">
        <v>0.58673469387755095</v>
      </c>
      <c r="AP89" s="16">
        <v>0.66533864541832699</v>
      </c>
      <c r="AQ89" s="16">
        <v>0.63428571428571401</v>
      </c>
      <c r="AR89" s="16">
        <v>0.57731958762886604</v>
      </c>
      <c r="AS89" s="16">
        <v>0.70689655172413801</v>
      </c>
      <c r="AT89" s="16">
        <v>0.55000000000000004</v>
      </c>
      <c r="AU89" s="16"/>
      <c r="AV89" s="16">
        <v>0.5</v>
      </c>
      <c r="AW89" s="16">
        <v>0.4</v>
      </c>
      <c r="AX89" s="16">
        <v>0.67592592592592604</v>
      </c>
      <c r="AY89" s="16">
        <v>0.41666666666666702</v>
      </c>
      <c r="AZ89" s="16">
        <v>0.42857142857142899</v>
      </c>
      <c r="BA89" s="16">
        <v>0.52941176470588203</v>
      </c>
      <c r="BB89" s="16">
        <v>0.74038461538461497</v>
      </c>
      <c r="BC89" s="16">
        <v>0.63333333333333297</v>
      </c>
      <c r="BD89" s="16">
        <v>0.476190476190476</v>
      </c>
      <c r="BE89" s="16">
        <v>0.63768115942029002</v>
      </c>
      <c r="BF89" s="16">
        <v>0.68181818181818199</v>
      </c>
      <c r="BG89" s="16">
        <v>0.70588235294117696</v>
      </c>
      <c r="BH89" s="16">
        <v>0.63333333333333297</v>
      </c>
      <c r="BI89" s="16">
        <v>0.55000000000000004</v>
      </c>
      <c r="BJ89" s="16">
        <v>0.53333333333333299</v>
      </c>
      <c r="BK89" s="16">
        <v>0.52083333333333304</v>
      </c>
      <c r="BL89" s="16">
        <v>0.66666666666666696</v>
      </c>
      <c r="BM89" s="16">
        <v>0.47222222222222199</v>
      </c>
      <c r="BN89" s="16">
        <v>0.47222222222222199</v>
      </c>
      <c r="BO89" s="16"/>
      <c r="BP89" s="16">
        <v>0.65792922673656595</v>
      </c>
      <c r="BQ89" s="16"/>
      <c r="BR89" s="16">
        <v>0.63793103448275901</v>
      </c>
      <c r="BS89" s="16"/>
      <c r="BT89" s="16">
        <v>0.65967365967365998</v>
      </c>
    </row>
    <row r="90" spans="2:72" x14ac:dyDescent="0.2">
      <c r="B90" t="s">
        <v>96</v>
      </c>
      <c r="C90" s="16">
        <v>0.47152847152847199</v>
      </c>
      <c r="D90" s="16">
        <v>0.50144927536231898</v>
      </c>
      <c r="E90" s="16">
        <v>0.38655462184874001</v>
      </c>
      <c r="F90" s="16">
        <v>0.43181818181818199</v>
      </c>
      <c r="G90" s="16">
        <v>0.51470588235294101</v>
      </c>
      <c r="H90" s="16">
        <v>0.46428571428571402</v>
      </c>
      <c r="I90" s="16">
        <v>0.42553191489361702</v>
      </c>
      <c r="J90" s="16">
        <v>0.49253731343283602</v>
      </c>
      <c r="K90" s="16">
        <v>0.51612903225806495</v>
      </c>
      <c r="L90" s="16">
        <v>0.47191011235955099</v>
      </c>
      <c r="M90" s="16">
        <v>0.5</v>
      </c>
      <c r="N90" s="16">
        <v>0.41176470588235298</v>
      </c>
      <c r="O90" s="16">
        <v>0.57142857142857095</v>
      </c>
      <c r="P90" s="16"/>
      <c r="Q90" s="16">
        <v>0.317460317460317</v>
      </c>
      <c r="R90" s="16">
        <v>0.40845070422535201</v>
      </c>
      <c r="S90" s="16">
        <v>0.43548387096774199</v>
      </c>
      <c r="T90" s="16">
        <v>0.352112676056338</v>
      </c>
      <c r="U90" s="16">
        <v>0.40322580645161299</v>
      </c>
      <c r="V90" s="16">
        <v>0.49504950495049499</v>
      </c>
      <c r="W90" s="16">
        <v>0.44736842105263203</v>
      </c>
      <c r="X90" s="16">
        <v>0.59574468085106402</v>
      </c>
      <c r="Y90" s="16">
        <v>0.52209944751381199</v>
      </c>
      <c r="Z90" s="16"/>
      <c r="AA90" s="16">
        <v>0.41727941176470601</v>
      </c>
      <c r="AB90" s="16">
        <v>0.53728070175438603</v>
      </c>
      <c r="AC90" s="16"/>
      <c r="AD90" s="16">
        <v>0.388489208633094</v>
      </c>
      <c r="AE90" s="16">
        <v>0.36923076923076897</v>
      </c>
      <c r="AF90" s="16">
        <v>0.42857142857142899</v>
      </c>
      <c r="AG90" s="16">
        <v>0.41666666666666702</v>
      </c>
      <c r="AH90" s="16">
        <v>0.46153846153846201</v>
      </c>
      <c r="AI90" s="16">
        <v>0.48913043478260898</v>
      </c>
      <c r="AJ90" s="16">
        <v>0.46218487394958002</v>
      </c>
      <c r="AK90" s="16">
        <v>0.51685393258427004</v>
      </c>
      <c r="AL90" s="16">
        <v>0.55319148936170204</v>
      </c>
      <c r="AM90" s="16">
        <v>0.57692307692307698</v>
      </c>
      <c r="AN90" s="16"/>
      <c r="AO90" s="16">
        <v>0.41836734693877597</v>
      </c>
      <c r="AP90" s="16">
        <v>0.44223107569721098</v>
      </c>
      <c r="AQ90" s="16">
        <v>0.53142857142857103</v>
      </c>
      <c r="AR90" s="16">
        <v>0.54639175257731998</v>
      </c>
      <c r="AS90" s="16">
        <v>0.68965517241379304</v>
      </c>
      <c r="AT90" s="16">
        <v>0.3</v>
      </c>
      <c r="AU90" s="16"/>
      <c r="AV90" s="16">
        <v>0.125</v>
      </c>
      <c r="AW90" s="16">
        <v>0.4</v>
      </c>
      <c r="AX90" s="16">
        <v>0.51851851851851805</v>
      </c>
      <c r="AY90" s="16">
        <v>0.33333333333333298</v>
      </c>
      <c r="AZ90" s="16">
        <v>0.14285714285714299</v>
      </c>
      <c r="BA90" s="16">
        <v>0.42647058823529399</v>
      </c>
      <c r="BB90" s="16">
        <v>0.41346153846153799</v>
      </c>
      <c r="BC90" s="16">
        <v>0.33333333333333298</v>
      </c>
      <c r="BD90" s="16">
        <v>0.476190476190476</v>
      </c>
      <c r="BE90" s="16">
        <v>0.56038647342995196</v>
      </c>
      <c r="BF90" s="16">
        <v>0.50909090909090904</v>
      </c>
      <c r="BG90" s="16">
        <v>0.47058823529411797</v>
      </c>
      <c r="BH90" s="16">
        <v>0.46666666666666701</v>
      </c>
      <c r="BI90" s="16">
        <v>0.5</v>
      </c>
      <c r="BJ90" s="16">
        <v>0.46666666666666701</v>
      </c>
      <c r="BK90" s="16">
        <v>0.375</v>
      </c>
      <c r="BL90" s="16">
        <v>0.41176470588235298</v>
      </c>
      <c r="BM90" s="16">
        <v>0.55555555555555602</v>
      </c>
      <c r="BN90" s="16">
        <v>0.47222222222222199</v>
      </c>
      <c r="BO90" s="16"/>
      <c r="BP90" s="16">
        <v>0.50589777195281804</v>
      </c>
      <c r="BQ90" s="16"/>
      <c r="BR90" s="16">
        <v>0.50517241379310296</v>
      </c>
      <c r="BS90" s="16"/>
      <c r="BT90" s="16">
        <v>0.52913752913752898</v>
      </c>
    </row>
    <row r="91" spans="2:72" x14ac:dyDescent="0.2">
      <c r="B91" t="s">
        <v>99</v>
      </c>
      <c r="C91" s="16">
        <v>0.46853146853146899</v>
      </c>
      <c r="D91" s="16">
        <v>0.51594202898550701</v>
      </c>
      <c r="E91" s="16">
        <v>0.35294117647058798</v>
      </c>
      <c r="F91" s="16">
        <v>0.38636363636363602</v>
      </c>
      <c r="G91" s="16">
        <v>0.54411764705882304</v>
      </c>
      <c r="H91" s="16">
        <v>0.44642857142857101</v>
      </c>
      <c r="I91" s="16">
        <v>0.46808510638297901</v>
      </c>
      <c r="J91" s="16">
        <v>0.44776119402985098</v>
      </c>
      <c r="K91" s="16">
        <v>0.51612903225806495</v>
      </c>
      <c r="L91" s="16">
        <v>0.41573033707865198</v>
      </c>
      <c r="M91" s="16">
        <v>0.55000000000000004</v>
      </c>
      <c r="N91" s="16">
        <v>0.41176470588235298</v>
      </c>
      <c r="O91" s="16">
        <v>0.5</v>
      </c>
      <c r="P91" s="16"/>
      <c r="Q91" s="16">
        <v>0.158730158730159</v>
      </c>
      <c r="R91" s="16">
        <v>0.29577464788732399</v>
      </c>
      <c r="S91" s="16">
        <v>0.37096774193548399</v>
      </c>
      <c r="T91" s="16">
        <v>0.43661971830985902</v>
      </c>
      <c r="U91" s="16">
        <v>0.54838709677419395</v>
      </c>
      <c r="V91" s="16">
        <v>0.396039603960396</v>
      </c>
      <c r="W91" s="16">
        <v>0.48245614035087703</v>
      </c>
      <c r="X91" s="16">
        <v>0.5</v>
      </c>
      <c r="Y91" s="16">
        <v>0.574585635359116</v>
      </c>
      <c r="Z91" s="16"/>
      <c r="AA91" s="16">
        <v>0.39338235294117602</v>
      </c>
      <c r="AB91" s="16">
        <v>0.55921052631578905</v>
      </c>
      <c r="AC91" s="16"/>
      <c r="AD91" s="16">
        <v>0.29496402877697803</v>
      </c>
      <c r="AE91" s="16">
        <v>0.29230769230769199</v>
      </c>
      <c r="AF91" s="16">
        <v>0.39682539682539703</v>
      </c>
      <c r="AG91" s="16">
        <v>0.46875</v>
      </c>
      <c r="AH91" s="16">
        <v>0.43589743589743601</v>
      </c>
      <c r="AI91" s="16">
        <v>0.467391304347826</v>
      </c>
      <c r="AJ91" s="16">
        <v>0.54621848739495804</v>
      </c>
      <c r="AK91" s="16">
        <v>0.53932584269662898</v>
      </c>
      <c r="AL91" s="16">
        <v>0.60638297872340396</v>
      </c>
      <c r="AM91" s="16">
        <v>0.57051282051282004</v>
      </c>
      <c r="AN91" s="16"/>
      <c r="AO91" s="16">
        <v>0.39540816326530598</v>
      </c>
      <c r="AP91" s="16">
        <v>0.49800796812748999</v>
      </c>
      <c r="AQ91" s="16">
        <v>0.53714285714285703</v>
      </c>
      <c r="AR91" s="16">
        <v>0.51546391752577303</v>
      </c>
      <c r="AS91" s="16">
        <v>0.60344827586206895</v>
      </c>
      <c r="AT91" s="16">
        <v>0.4</v>
      </c>
      <c r="AU91" s="16"/>
      <c r="AV91" s="16">
        <v>0.1875</v>
      </c>
      <c r="AW91" s="16">
        <v>0.2</v>
      </c>
      <c r="AX91" s="16">
        <v>0.52777777777777801</v>
      </c>
      <c r="AY91" s="16">
        <v>0.5</v>
      </c>
      <c r="AZ91" s="16">
        <v>0.57142857142857095</v>
      </c>
      <c r="BA91" s="16">
        <v>0.48529411764705899</v>
      </c>
      <c r="BB91" s="16">
        <v>0.40384615384615402</v>
      </c>
      <c r="BC91" s="16">
        <v>0.36666666666666697</v>
      </c>
      <c r="BD91" s="16">
        <v>0.38095238095238099</v>
      </c>
      <c r="BE91" s="16">
        <v>0.565217391304348</v>
      </c>
      <c r="BF91" s="16">
        <v>0.50909090909090904</v>
      </c>
      <c r="BG91" s="16">
        <v>0.29411764705882398</v>
      </c>
      <c r="BH91" s="16">
        <v>0.47777777777777802</v>
      </c>
      <c r="BI91" s="16">
        <v>0.45</v>
      </c>
      <c r="BJ91" s="16">
        <v>0.4</v>
      </c>
      <c r="BK91" s="16">
        <v>0.39583333333333298</v>
      </c>
      <c r="BL91" s="16">
        <v>0.49019607843137297</v>
      </c>
      <c r="BM91" s="16">
        <v>0.33333333333333298</v>
      </c>
      <c r="BN91" s="16">
        <v>0.33333333333333298</v>
      </c>
      <c r="BO91" s="16"/>
      <c r="BP91" s="16">
        <v>0.509829619921363</v>
      </c>
      <c r="BQ91" s="16"/>
      <c r="BR91" s="16">
        <v>0.527586206896552</v>
      </c>
      <c r="BS91" s="16"/>
      <c r="BT91" s="16">
        <v>0.61538461538461497</v>
      </c>
    </row>
    <row r="92" spans="2:72" x14ac:dyDescent="0.2">
      <c r="B92" t="s">
        <v>98</v>
      </c>
      <c r="C92" s="16">
        <v>0.46753246753246802</v>
      </c>
      <c r="D92" s="16">
        <v>0.51304347826087005</v>
      </c>
      <c r="E92" s="16">
        <v>0.39495798319327702</v>
      </c>
      <c r="F92" s="16">
        <v>0.52272727272727304</v>
      </c>
      <c r="G92" s="16">
        <v>0.45588235294117602</v>
      </c>
      <c r="H92" s="16">
        <v>0.39285714285714302</v>
      </c>
      <c r="I92" s="16">
        <v>0.51063829787234005</v>
      </c>
      <c r="J92" s="16">
        <v>0.37313432835820898</v>
      </c>
      <c r="K92" s="16">
        <v>0.51612903225806495</v>
      </c>
      <c r="L92" s="16">
        <v>0.40449438202247201</v>
      </c>
      <c r="M92" s="16">
        <v>0.57499999999999996</v>
      </c>
      <c r="N92" s="16">
        <v>0.441176470588235</v>
      </c>
      <c r="O92" s="16">
        <v>0.35714285714285698</v>
      </c>
      <c r="P92" s="16"/>
      <c r="Q92" s="16">
        <v>0.238095238095238</v>
      </c>
      <c r="R92" s="16">
        <v>0.23943661971831001</v>
      </c>
      <c r="S92" s="16">
        <v>0.41935483870967699</v>
      </c>
      <c r="T92" s="16">
        <v>0.42253521126760601</v>
      </c>
      <c r="U92" s="16">
        <v>0.43548387096774199</v>
      </c>
      <c r="V92" s="16">
        <v>0.366336633663366</v>
      </c>
      <c r="W92" s="16">
        <v>0.47368421052631599</v>
      </c>
      <c r="X92" s="16">
        <v>0.52127659574468099</v>
      </c>
      <c r="Y92" s="16">
        <v>0.58839779005524895</v>
      </c>
      <c r="Z92" s="16"/>
      <c r="AA92" s="16">
        <v>0.378676470588235</v>
      </c>
      <c r="AB92" s="16">
        <v>0.57456140350877205</v>
      </c>
      <c r="AC92" s="16"/>
      <c r="AD92" s="16">
        <v>0.28057553956834502</v>
      </c>
      <c r="AE92" s="16">
        <v>0.27692307692307699</v>
      </c>
      <c r="AF92" s="16">
        <v>0.34920634920634902</v>
      </c>
      <c r="AG92" s="16">
        <v>0.47916666666666702</v>
      </c>
      <c r="AH92" s="16">
        <v>0.41025641025641002</v>
      </c>
      <c r="AI92" s="16">
        <v>0.42391304347826098</v>
      </c>
      <c r="AJ92" s="16">
        <v>0.51260504201680701</v>
      </c>
      <c r="AK92" s="16">
        <v>0.61797752808988804</v>
      </c>
      <c r="AL92" s="16">
        <v>0.659574468085106</v>
      </c>
      <c r="AM92" s="16">
        <v>0.57051282051282004</v>
      </c>
      <c r="AN92" s="16"/>
      <c r="AO92" s="16">
        <v>0.40051020408163301</v>
      </c>
      <c r="AP92" s="16">
        <v>0.50996015936255001</v>
      </c>
      <c r="AQ92" s="16">
        <v>0.52571428571428602</v>
      </c>
      <c r="AR92" s="16">
        <v>0.51546391752577303</v>
      </c>
      <c r="AS92" s="16">
        <v>0.55172413793103403</v>
      </c>
      <c r="AT92" s="16">
        <v>0.3</v>
      </c>
      <c r="AU92" s="16"/>
      <c r="AV92" s="16">
        <v>0.3125</v>
      </c>
      <c r="AW92" s="16">
        <v>0</v>
      </c>
      <c r="AX92" s="16">
        <v>0.54629629629629595</v>
      </c>
      <c r="AY92" s="16">
        <v>0.41666666666666702</v>
      </c>
      <c r="AZ92" s="16">
        <v>0.71428571428571397</v>
      </c>
      <c r="BA92" s="16">
        <v>0.48529411764705899</v>
      </c>
      <c r="BB92" s="16">
        <v>0.5</v>
      </c>
      <c r="BC92" s="16">
        <v>0.266666666666667</v>
      </c>
      <c r="BD92" s="16">
        <v>0.19047619047618999</v>
      </c>
      <c r="BE92" s="16">
        <v>0.55555555555555602</v>
      </c>
      <c r="BF92" s="16">
        <v>0.51818181818181797</v>
      </c>
      <c r="BG92" s="16">
        <v>0.29411764705882398</v>
      </c>
      <c r="BH92" s="16">
        <v>0.51111111111111096</v>
      </c>
      <c r="BI92" s="16">
        <v>0.2</v>
      </c>
      <c r="BJ92" s="16">
        <v>0.66666666666666696</v>
      </c>
      <c r="BK92" s="16">
        <v>0.39583333333333298</v>
      </c>
      <c r="BL92" s="16">
        <v>0.41176470588235298</v>
      </c>
      <c r="BM92" s="16">
        <v>0.30555555555555602</v>
      </c>
      <c r="BN92" s="16">
        <v>0.25</v>
      </c>
      <c r="BO92" s="16"/>
      <c r="BP92" s="16">
        <v>0.51507208387942305</v>
      </c>
      <c r="BQ92" s="16"/>
      <c r="BR92" s="16">
        <v>0.57413793103448296</v>
      </c>
      <c r="BS92" s="16"/>
      <c r="BT92" s="16">
        <v>0.55710955710955701</v>
      </c>
    </row>
    <row r="93" spans="2:72" x14ac:dyDescent="0.2">
      <c r="B93" t="s">
        <v>108</v>
      </c>
      <c r="C93" s="16">
        <v>0.31268731268731298</v>
      </c>
      <c r="D93" s="16">
        <v>0.33333333333333298</v>
      </c>
      <c r="E93" s="16">
        <v>0.28571428571428598</v>
      </c>
      <c r="F93" s="16">
        <v>0.36363636363636398</v>
      </c>
      <c r="G93" s="16">
        <v>0.36764705882352899</v>
      </c>
      <c r="H93" s="16">
        <v>0.28571428571428598</v>
      </c>
      <c r="I93" s="16">
        <v>0.29787234042553201</v>
      </c>
      <c r="J93" s="16">
        <v>0.29850746268656703</v>
      </c>
      <c r="K93" s="16">
        <v>0.35483870967741898</v>
      </c>
      <c r="L93" s="16">
        <v>0.25842696629213502</v>
      </c>
      <c r="M93" s="16">
        <v>0.2</v>
      </c>
      <c r="N93" s="16">
        <v>0.35294117647058798</v>
      </c>
      <c r="O93" s="16">
        <v>0.35714285714285698</v>
      </c>
      <c r="P93" s="16"/>
      <c r="Q93" s="16">
        <v>0.53968253968253999</v>
      </c>
      <c r="R93" s="16">
        <v>0.39436619718309901</v>
      </c>
      <c r="S93" s="16">
        <v>0.33870967741935498</v>
      </c>
      <c r="T93" s="16">
        <v>0.29577464788732399</v>
      </c>
      <c r="U93" s="16">
        <v>0.209677419354839</v>
      </c>
      <c r="V93" s="16">
        <v>0.26732673267326701</v>
      </c>
      <c r="W93" s="16">
        <v>0.28947368421052599</v>
      </c>
      <c r="X93" s="16">
        <v>0.29787234042553201</v>
      </c>
      <c r="Y93" s="16">
        <v>0.29834254143646399</v>
      </c>
      <c r="Z93" s="16"/>
      <c r="AA93" s="16">
        <v>0.32536764705882398</v>
      </c>
      <c r="AB93" s="16">
        <v>0.29824561403508798</v>
      </c>
      <c r="AC93" s="16"/>
      <c r="AD93" s="16">
        <v>0.43165467625899301</v>
      </c>
      <c r="AE93" s="16">
        <v>0.35384615384615398</v>
      </c>
      <c r="AF93" s="16">
        <v>0.30158730158730201</v>
      </c>
      <c r="AG93" s="16">
        <v>0.3125</v>
      </c>
      <c r="AH93" s="16">
        <v>0.269230769230769</v>
      </c>
      <c r="AI93" s="16">
        <v>0.217391304347826</v>
      </c>
      <c r="AJ93" s="16">
        <v>0.36134453781512599</v>
      </c>
      <c r="AK93" s="16">
        <v>0.37078651685393299</v>
      </c>
      <c r="AL93" s="16">
        <v>0.26595744680851102</v>
      </c>
      <c r="AM93" s="16">
        <v>0.243589743589744</v>
      </c>
      <c r="AN93" s="16"/>
      <c r="AO93" s="16">
        <v>0.27040816326530598</v>
      </c>
      <c r="AP93" s="16">
        <v>0.31474103585657398</v>
      </c>
      <c r="AQ93" s="16">
        <v>0.33714285714285702</v>
      </c>
      <c r="AR93" s="16">
        <v>0.38144329896907198</v>
      </c>
      <c r="AS93" s="16">
        <v>0.44827586206896602</v>
      </c>
      <c r="AT93" s="16">
        <v>0.15</v>
      </c>
      <c r="AU93" s="16"/>
      <c r="AV93" s="16">
        <v>0.4375</v>
      </c>
      <c r="AW93" s="16">
        <v>0.4</v>
      </c>
      <c r="AX93" s="16">
        <v>0.26851851851851899</v>
      </c>
      <c r="AY93" s="16">
        <v>0.41666666666666702</v>
      </c>
      <c r="AZ93" s="16">
        <v>0.14285714285714299</v>
      </c>
      <c r="BA93" s="16">
        <v>0.32352941176470601</v>
      </c>
      <c r="BB93" s="16">
        <v>0.43269230769230799</v>
      </c>
      <c r="BC93" s="16">
        <v>0.2</v>
      </c>
      <c r="BD93" s="16">
        <v>0.19047619047618999</v>
      </c>
      <c r="BE93" s="16">
        <v>0.36231884057970998</v>
      </c>
      <c r="BF93" s="16">
        <v>0.36363636363636398</v>
      </c>
      <c r="BG93" s="16">
        <v>0.41176470588235298</v>
      </c>
      <c r="BH93" s="16">
        <v>0.211111111111111</v>
      </c>
      <c r="BI93" s="16">
        <v>0.2</v>
      </c>
      <c r="BJ93" s="16">
        <v>6.6666666666666693E-2</v>
      </c>
      <c r="BK93" s="16">
        <v>0.125</v>
      </c>
      <c r="BL93" s="16">
        <v>0.27450980392156898</v>
      </c>
      <c r="BM93" s="16">
        <v>0.38888888888888901</v>
      </c>
      <c r="BN93" s="16">
        <v>0.33333333333333298</v>
      </c>
      <c r="BO93" s="16"/>
      <c r="BP93" s="16">
        <v>0.34076015727391901</v>
      </c>
      <c r="BQ93" s="16"/>
      <c r="BR93" s="16">
        <v>0.318965517241379</v>
      </c>
      <c r="BS93" s="16"/>
      <c r="BT93" s="16">
        <v>0.356643356643357</v>
      </c>
    </row>
    <row r="94" spans="2:72" x14ac:dyDescent="0.2">
      <c r="B94" t="s">
        <v>100</v>
      </c>
      <c r="C94" s="16">
        <v>1.1988011988012E-2</v>
      </c>
      <c r="D94" s="16">
        <v>1.4492753623188401E-2</v>
      </c>
      <c r="E94" s="16">
        <v>8.4033613445378096E-3</v>
      </c>
      <c r="F94" s="16">
        <v>0</v>
      </c>
      <c r="G94" s="16">
        <v>0</v>
      </c>
      <c r="H94" s="16">
        <v>0</v>
      </c>
      <c r="I94" s="16">
        <v>1.0638297872340399E-2</v>
      </c>
      <c r="J94" s="16">
        <v>1.49253731343284E-2</v>
      </c>
      <c r="K94" s="16">
        <v>0</v>
      </c>
      <c r="L94" s="16">
        <v>1.1235955056179799E-2</v>
      </c>
      <c r="M94" s="16">
        <v>2.5000000000000001E-2</v>
      </c>
      <c r="N94" s="16">
        <v>5.8823529411764698E-2</v>
      </c>
      <c r="O94" s="16">
        <v>0</v>
      </c>
      <c r="P94" s="16"/>
      <c r="Q94" s="16">
        <v>4.7619047619047603E-2</v>
      </c>
      <c r="R94" s="16">
        <v>1.4084507042253501E-2</v>
      </c>
      <c r="S94" s="16">
        <v>1.6129032258064498E-2</v>
      </c>
      <c r="T94" s="16">
        <v>0</v>
      </c>
      <c r="U94" s="16">
        <v>1.6129032258064498E-2</v>
      </c>
      <c r="V94" s="16">
        <v>9.9009900990098994E-3</v>
      </c>
      <c r="W94" s="16">
        <v>8.7719298245613996E-3</v>
      </c>
      <c r="X94" s="16">
        <v>2.1276595744680899E-2</v>
      </c>
      <c r="Y94" s="16">
        <v>5.5248618784530402E-3</v>
      </c>
      <c r="Z94" s="16"/>
      <c r="AA94" s="16">
        <v>1.4705882352941201E-2</v>
      </c>
      <c r="AB94" s="16">
        <v>8.7719298245613996E-3</v>
      </c>
      <c r="AC94" s="16"/>
      <c r="AD94" s="16">
        <v>1.4388489208633099E-2</v>
      </c>
      <c r="AE94" s="16">
        <v>1.5384615384615399E-2</v>
      </c>
      <c r="AF94" s="16">
        <v>0</v>
      </c>
      <c r="AG94" s="16">
        <v>1.0416666666666701E-2</v>
      </c>
      <c r="AH94" s="16">
        <v>2.5641025641025599E-2</v>
      </c>
      <c r="AI94" s="16">
        <v>2.1739130434782601E-2</v>
      </c>
      <c r="AJ94" s="16">
        <v>2.5210084033613401E-2</v>
      </c>
      <c r="AK94" s="16">
        <v>0</v>
      </c>
      <c r="AL94" s="16">
        <v>0</v>
      </c>
      <c r="AM94" s="16">
        <v>0</v>
      </c>
      <c r="AN94" s="16"/>
      <c r="AO94" s="16">
        <v>1.02040816326531E-2</v>
      </c>
      <c r="AP94" s="16">
        <v>1.1952191235059801E-2</v>
      </c>
      <c r="AQ94" s="16">
        <v>1.1428571428571401E-2</v>
      </c>
      <c r="AR94" s="16">
        <v>1.03092783505155E-2</v>
      </c>
      <c r="AS94" s="16">
        <v>1.72413793103448E-2</v>
      </c>
      <c r="AT94" s="16">
        <v>0.05</v>
      </c>
      <c r="AU94" s="16"/>
      <c r="AV94" s="16">
        <v>6.25E-2</v>
      </c>
      <c r="AW94" s="16">
        <v>0</v>
      </c>
      <c r="AX94" s="16">
        <v>0</v>
      </c>
      <c r="AY94" s="16">
        <v>0</v>
      </c>
      <c r="AZ94" s="16">
        <v>0</v>
      </c>
      <c r="BA94" s="16">
        <v>0</v>
      </c>
      <c r="BB94" s="16">
        <v>9.6153846153846194E-3</v>
      </c>
      <c r="BC94" s="16">
        <v>3.3333333333333298E-2</v>
      </c>
      <c r="BD94" s="16">
        <v>4.7619047619047603E-2</v>
      </c>
      <c r="BE94" s="16">
        <v>9.6618357487922701E-3</v>
      </c>
      <c r="BF94" s="16">
        <v>0</v>
      </c>
      <c r="BG94" s="16">
        <v>0</v>
      </c>
      <c r="BH94" s="16">
        <v>1.1111111111111099E-2</v>
      </c>
      <c r="BI94" s="16">
        <v>0</v>
      </c>
      <c r="BJ94" s="16">
        <v>6.6666666666666693E-2</v>
      </c>
      <c r="BK94" s="16">
        <v>0</v>
      </c>
      <c r="BL94" s="16">
        <v>3.9215686274509803E-2</v>
      </c>
      <c r="BM94" s="16">
        <v>5.5555555555555601E-2</v>
      </c>
      <c r="BN94" s="16">
        <v>0</v>
      </c>
      <c r="BO94" s="16"/>
      <c r="BP94" s="16">
        <v>1.0484927916120599E-2</v>
      </c>
      <c r="BQ94" s="16"/>
      <c r="BR94" s="16">
        <v>8.6206896551724102E-3</v>
      </c>
      <c r="BS94" s="16"/>
      <c r="BT94" s="16">
        <v>1.3986013986014E-2</v>
      </c>
    </row>
    <row r="95" spans="2:72" x14ac:dyDescent="0.2">
      <c r="B95" t="s">
        <v>101</v>
      </c>
      <c r="C95" s="16">
        <v>3.5964035964036002E-2</v>
      </c>
      <c r="D95" s="16">
        <v>2.0289855072463801E-2</v>
      </c>
      <c r="E95" s="16">
        <v>3.3613445378151301E-2</v>
      </c>
      <c r="F95" s="16">
        <v>0.11363636363636399</v>
      </c>
      <c r="G95" s="16">
        <v>2.9411764705882401E-2</v>
      </c>
      <c r="H95" s="16">
        <v>1.7857142857142901E-2</v>
      </c>
      <c r="I95" s="16">
        <v>1.0638297872340399E-2</v>
      </c>
      <c r="J95" s="16">
        <v>4.47761194029851E-2</v>
      </c>
      <c r="K95" s="16">
        <v>3.2258064516128997E-2</v>
      </c>
      <c r="L95" s="16">
        <v>5.6179775280898903E-2</v>
      </c>
      <c r="M95" s="16">
        <v>0.05</v>
      </c>
      <c r="N95" s="16">
        <v>0.11764705882352899</v>
      </c>
      <c r="O95" s="16">
        <v>7.1428571428571397E-2</v>
      </c>
      <c r="P95" s="16"/>
      <c r="Q95" s="16">
        <v>0.126984126984127</v>
      </c>
      <c r="R95" s="16">
        <v>8.4507042253521097E-2</v>
      </c>
      <c r="S95" s="16">
        <v>8.0645161290322606E-2</v>
      </c>
      <c r="T95" s="16">
        <v>4.2253521126760597E-2</v>
      </c>
      <c r="U95" s="16">
        <v>0</v>
      </c>
      <c r="V95" s="16">
        <v>9.9009900990098994E-3</v>
      </c>
      <c r="W95" s="16">
        <v>2.6315789473684199E-2</v>
      </c>
      <c r="X95" s="16">
        <v>1.0638297872340399E-2</v>
      </c>
      <c r="Y95" s="16">
        <v>2.2099447513812199E-2</v>
      </c>
      <c r="Z95" s="16"/>
      <c r="AA95" s="16">
        <v>4.7794117647058799E-2</v>
      </c>
      <c r="AB95" s="16">
        <v>1.9736842105263198E-2</v>
      </c>
      <c r="AC95" s="16"/>
      <c r="AD95" s="16">
        <v>8.6330935251798593E-2</v>
      </c>
      <c r="AE95" s="16">
        <v>6.15384615384615E-2</v>
      </c>
      <c r="AF95" s="16">
        <v>4.7619047619047603E-2</v>
      </c>
      <c r="AG95" s="16">
        <v>3.125E-2</v>
      </c>
      <c r="AH95" s="16">
        <v>2.5641025641025599E-2</v>
      </c>
      <c r="AI95" s="16">
        <v>4.3478260869565202E-2</v>
      </c>
      <c r="AJ95" s="16">
        <v>3.3613445378151301E-2</v>
      </c>
      <c r="AK95" s="16">
        <v>0</v>
      </c>
      <c r="AL95" s="16">
        <v>0</v>
      </c>
      <c r="AM95" s="16">
        <v>2.5641025641025599E-2</v>
      </c>
      <c r="AN95" s="16"/>
      <c r="AO95" s="16">
        <v>4.08163265306122E-2</v>
      </c>
      <c r="AP95" s="16">
        <v>3.9840637450199202E-2</v>
      </c>
      <c r="AQ95" s="16">
        <v>2.8571428571428598E-2</v>
      </c>
      <c r="AR95" s="16">
        <v>4.1237113402061903E-2</v>
      </c>
      <c r="AS95" s="16">
        <v>1.72413793103448E-2</v>
      </c>
      <c r="AT95" s="16">
        <v>0</v>
      </c>
      <c r="AU95" s="16"/>
      <c r="AV95" s="16">
        <v>6.25E-2</v>
      </c>
      <c r="AW95" s="16">
        <v>0</v>
      </c>
      <c r="AX95" s="16">
        <v>1.85185185185185E-2</v>
      </c>
      <c r="AY95" s="16">
        <v>8.3333333333333301E-2</v>
      </c>
      <c r="AZ95" s="16">
        <v>0.14285714285714299</v>
      </c>
      <c r="BA95" s="16">
        <v>1.4705882352941201E-2</v>
      </c>
      <c r="BB95" s="16">
        <v>4.80769230769231E-2</v>
      </c>
      <c r="BC95" s="16">
        <v>3.3333333333333298E-2</v>
      </c>
      <c r="BD95" s="16">
        <v>0.14285714285714299</v>
      </c>
      <c r="BE95" s="16">
        <v>4.8309178743961402E-3</v>
      </c>
      <c r="BF95" s="16">
        <v>9.0909090909090905E-3</v>
      </c>
      <c r="BG95" s="16">
        <v>5.8823529411764698E-2</v>
      </c>
      <c r="BH95" s="16">
        <v>5.5555555555555601E-2</v>
      </c>
      <c r="BI95" s="16">
        <v>0.15</v>
      </c>
      <c r="BJ95" s="16">
        <v>0</v>
      </c>
      <c r="BK95" s="16">
        <v>0.104166666666667</v>
      </c>
      <c r="BL95" s="16">
        <v>0</v>
      </c>
      <c r="BM95" s="16">
        <v>5.5555555555555601E-2</v>
      </c>
      <c r="BN95" s="16">
        <v>8.3333333333333301E-2</v>
      </c>
      <c r="BO95" s="16"/>
      <c r="BP95" s="16">
        <v>3.01441677588467E-2</v>
      </c>
      <c r="BQ95" s="16"/>
      <c r="BR95" s="16">
        <v>2.5862068965517199E-2</v>
      </c>
      <c r="BS95" s="16"/>
      <c r="BT95" s="16">
        <v>2.5641025641025599E-2</v>
      </c>
    </row>
    <row r="96" spans="2:72" x14ac:dyDescent="0.2">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row>
    <row r="97" spans="2:72" x14ac:dyDescent="0.2">
      <c r="B97" s="6" t="s">
        <v>124</v>
      </c>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row>
    <row r="98" spans="2:72" x14ac:dyDescent="0.2">
      <c r="B98" s="22" t="s">
        <v>125</v>
      </c>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row>
    <row r="99" spans="2:72" x14ac:dyDescent="0.2">
      <c r="B99" t="s">
        <v>111</v>
      </c>
      <c r="C99" s="16">
        <v>0.59078212290502796</v>
      </c>
      <c r="D99" s="16">
        <v>0.53875968992248102</v>
      </c>
      <c r="E99" s="16">
        <v>0.5</v>
      </c>
      <c r="F99" s="16">
        <v>0.72413793103448298</v>
      </c>
      <c r="G99" s="16">
        <v>0.57999999999999996</v>
      </c>
      <c r="H99" s="16">
        <v>0.57142857142857095</v>
      </c>
      <c r="I99" s="16">
        <v>0.64102564102564097</v>
      </c>
      <c r="J99" s="16">
        <v>0.53333333333333299</v>
      </c>
      <c r="K99" s="16">
        <v>0.63636363636363602</v>
      </c>
      <c r="L99" s="16">
        <v>0.66666666666666696</v>
      </c>
      <c r="M99" s="16">
        <v>0.82758620689655205</v>
      </c>
      <c r="N99" s="16">
        <v>0.70833333333333304</v>
      </c>
      <c r="O99" s="16">
        <v>0.625</v>
      </c>
      <c r="P99" s="16"/>
      <c r="Q99" s="16">
        <v>0.45945945945945899</v>
      </c>
      <c r="R99" s="16">
        <v>0.67857142857142905</v>
      </c>
      <c r="S99" s="16">
        <v>0.65714285714285703</v>
      </c>
      <c r="T99" s="16">
        <v>0.56818181818181801</v>
      </c>
      <c r="U99" s="16">
        <v>0.68181818181818199</v>
      </c>
      <c r="V99" s="16">
        <v>0.54545454545454497</v>
      </c>
      <c r="W99" s="16">
        <v>0.52500000000000002</v>
      </c>
      <c r="X99" s="16">
        <v>0.56000000000000005</v>
      </c>
      <c r="Y99" s="16">
        <v>0.61694915254237304</v>
      </c>
      <c r="Z99" s="16"/>
      <c r="AA99" s="16">
        <v>0.573913043478261</v>
      </c>
      <c r="AB99" s="16">
        <v>0.60540540540540499</v>
      </c>
      <c r="AC99" s="16"/>
      <c r="AD99" s="16">
        <v>0.46153846153846201</v>
      </c>
      <c r="AE99" s="16">
        <v>0.57142857142857095</v>
      </c>
      <c r="AF99" s="16">
        <v>0.47058823529411797</v>
      </c>
      <c r="AG99" s="16">
        <v>0.59649122807017496</v>
      </c>
      <c r="AH99" s="16">
        <v>0.46428571428571402</v>
      </c>
      <c r="AI99" s="16">
        <v>0.55714285714285705</v>
      </c>
      <c r="AJ99" s="16">
        <v>0.58510638297872297</v>
      </c>
      <c r="AK99" s="16">
        <v>0.59210526315789502</v>
      </c>
      <c r="AL99" s="16">
        <v>0.66666666666666696</v>
      </c>
      <c r="AM99" s="16">
        <v>0.73228346456692905</v>
      </c>
      <c r="AN99" s="16"/>
      <c r="AO99" s="16">
        <v>0.58914728682170503</v>
      </c>
      <c r="AP99" s="16">
        <v>0.60846560846560804</v>
      </c>
      <c r="AQ99" s="16">
        <v>0.58992805755395705</v>
      </c>
      <c r="AR99" s="16">
        <v>0.57746478873239404</v>
      </c>
      <c r="AS99" s="16">
        <v>0.57499999999999996</v>
      </c>
      <c r="AT99" s="16">
        <v>0.46153846153846201</v>
      </c>
      <c r="AU99" s="16"/>
      <c r="AV99" s="16">
        <v>0.33333333333333298</v>
      </c>
      <c r="AW99" s="16">
        <v>0.5</v>
      </c>
      <c r="AX99" s="16">
        <v>0.57142857142857095</v>
      </c>
      <c r="AY99" s="16">
        <v>0.5</v>
      </c>
      <c r="AZ99" s="16">
        <v>0.75</v>
      </c>
      <c r="BA99" s="16">
        <v>0.63829787234042601</v>
      </c>
      <c r="BB99" s="16">
        <v>0.60526315789473695</v>
      </c>
      <c r="BC99" s="16">
        <v>0.68421052631578905</v>
      </c>
      <c r="BD99" s="16">
        <v>0.53846153846153799</v>
      </c>
      <c r="BE99" s="16">
        <v>0.58385093167701896</v>
      </c>
      <c r="BF99" s="16">
        <v>0.51807228915662695</v>
      </c>
      <c r="BG99" s="16">
        <v>0.72727272727272696</v>
      </c>
      <c r="BH99" s="16">
        <v>0.68115942028985499</v>
      </c>
      <c r="BI99" s="16">
        <v>0.4</v>
      </c>
      <c r="BJ99" s="16">
        <v>0.76923076923076905</v>
      </c>
      <c r="BK99" s="16">
        <v>0.61111111111111105</v>
      </c>
      <c r="BL99" s="16">
        <v>0.5</v>
      </c>
      <c r="BM99" s="16">
        <v>0.7</v>
      </c>
      <c r="BN99" s="16">
        <v>0.54545454545454497</v>
      </c>
      <c r="BO99" s="16"/>
      <c r="BP99" s="16">
        <v>0.63962264150943404</v>
      </c>
      <c r="BQ99" s="16"/>
      <c r="BR99" s="16">
        <v>0.61379310344827598</v>
      </c>
      <c r="BS99" s="16"/>
      <c r="BT99" s="16">
        <v>0.56177156177156196</v>
      </c>
    </row>
    <row r="100" spans="2:72" x14ac:dyDescent="0.2">
      <c r="B100" t="s">
        <v>112</v>
      </c>
      <c r="C100" s="16">
        <v>0.55027932960893899</v>
      </c>
      <c r="D100" s="16">
        <v>0.531007751937985</v>
      </c>
      <c r="E100" s="16">
        <v>0.45833333333333298</v>
      </c>
      <c r="F100" s="16">
        <v>0.65517241379310298</v>
      </c>
      <c r="G100" s="16">
        <v>0.46</v>
      </c>
      <c r="H100" s="16">
        <v>0.51428571428571401</v>
      </c>
      <c r="I100" s="16">
        <v>0.52564102564102599</v>
      </c>
      <c r="J100" s="16">
        <v>0.64444444444444404</v>
      </c>
      <c r="K100" s="16">
        <v>0.59090909090909105</v>
      </c>
      <c r="L100" s="16">
        <v>0.60606060606060597</v>
      </c>
      <c r="M100" s="16">
        <v>0.65517241379310298</v>
      </c>
      <c r="N100" s="16">
        <v>0.70833333333333304</v>
      </c>
      <c r="O100" s="16">
        <v>0.625</v>
      </c>
      <c r="P100" s="16"/>
      <c r="Q100" s="16">
        <v>0.51351351351351304</v>
      </c>
      <c r="R100" s="16">
        <v>0.64285714285714302</v>
      </c>
      <c r="S100" s="16">
        <v>0.6</v>
      </c>
      <c r="T100" s="16">
        <v>0.68181818181818199</v>
      </c>
      <c r="U100" s="16">
        <v>0.5</v>
      </c>
      <c r="V100" s="16">
        <v>0.59740259740259705</v>
      </c>
      <c r="W100" s="16">
        <v>0.57499999999999996</v>
      </c>
      <c r="X100" s="16">
        <v>0.586666666666667</v>
      </c>
      <c r="Y100" s="16">
        <v>0.50169491525423704</v>
      </c>
      <c r="Z100" s="16"/>
      <c r="AA100" s="16">
        <v>0.58550724637681195</v>
      </c>
      <c r="AB100" s="16">
        <v>0.51891891891891895</v>
      </c>
      <c r="AC100" s="16"/>
      <c r="AD100" s="16">
        <v>0.57692307692307698</v>
      </c>
      <c r="AE100" s="16">
        <v>0.628571428571429</v>
      </c>
      <c r="AF100" s="16">
        <v>0.47058823529411797</v>
      </c>
      <c r="AG100" s="16">
        <v>0.61403508771929804</v>
      </c>
      <c r="AH100" s="16">
        <v>0.35714285714285698</v>
      </c>
      <c r="AI100" s="16">
        <v>0.57142857142857095</v>
      </c>
      <c r="AJ100" s="16">
        <v>0.47872340425531901</v>
      </c>
      <c r="AK100" s="16">
        <v>0.56578947368421095</v>
      </c>
      <c r="AL100" s="16">
        <v>0.62962962962962998</v>
      </c>
      <c r="AM100" s="16">
        <v>0.57480314960629897</v>
      </c>
      <c r="AN100" s="16"/>
      <c r="AO100" s="16">
        <v>0.55038759689922501</v>
      </c>
      <c r="AP100" s="16">
        <v>0.544973544973545</v>
      </c>
      <c r="AQ100" s="16">
        <v>0.58273381294964</v>
      </c>
      <c r="AR100" s="16">
        <v>0.52112676056338003</v>
      </c>
      <c r="AS100" s="16">
        <v>0.47499999999999998</v>
      </c>
      <c r="AT100" s="16">
        <v>0.61538461538461497</v>
      </c>
      <c r="AU100" s="16"/>
      <c r="AV100" s="16">
        <v>0.33333333333333298</v>
      </c>
      <c r="AW100" s="16">
        <v>0.5</v>
      </c>
      <c r="AX100" s="16">
        <v>0.44155844155844198</v>
      </c>
      <c r="AY100" s="16">
        <v>0.4</v>
      </c>
      <c r="AZ100" s="16">
        <v>0.5</v>
      </c>
      <c r="BA100" s="16">
        <v>0.51063829787234005</v>
      </c>
      <c r="BB100" s="16">
        <v>0.55263157894736803</v>
      </c>
      <c r="BC100" s="16">
        <v>0.47368421052631599</v>
      </c>
      <c r="BD100" s="16">
        <v>0.69230769230769196</v>
      </c>
      <c r="BE100" s="16">
        <v>0.565217391304348</v>
      </c>
      <c r="BF100" s="16">
        <v>0.55421686746987997</v>
      </c>
      <c r="BG100" s="16">
        <v>0.72727272727272696</v>
      </c>
      <c r="BH100" s="16">
        <v>0.60869565217391297</v>
      </c>
      <c r="BI100" s="16">
        <v>0.66666666666666696</v>
      </c>
      <c r="BJ100" s="16">
        <v>0.69230769230769196</v>
      </c>
      <c r="BK100" s="16">
        <v>0.55555555555555602</v>
      </c>
      <c r="BL100" s="16">
        <v>0.59375</v>
      </c>
      <c r="BM100" s="16">
        <v>0.65</v>
      </c>
      <c r="BN100" s="16">
        <v>0.40909090909090901</v>
      </c>
      <c r="BO100" s="16"/>
      <c r="BP100" s="16">
        <v>0.61509433962264104</v>
      </c>
      <c r="BQ100" s="16"/>
      <c r="BR100" s="16">
        <v>0.56206896551724095</v>
      </c>
      <c r="BS100" s="16"/>
      <c r="BT100" s="16">
        <v>0.54079254079254102</v>
      </c>
    </row>
    <row r="101" spans="2:72" x14ac:dyDescent="0.2">
      <c r="B101" t="s">
        <v>113</v>
      </c>
      <c r="C101" s="16">
        <v>0.53770949720670402</v>
      </c>
      <c r="D101" s="16">
        <v>0.47286821705426402</v>
      </c>
      <c r="E101" s="16">
        <v>0.55555555555555602</v>
      </c>
      <c r="F101" s="16">
        <v>0.65517241379310298</v>
      </c>
      <c r="G101" s="16">
        <v>0.6</v>
      </c>
      <c r="H101" s="16">
        <v>0.51428571428571401</v>
      </c>
      <c r="I101" s="16">
        <v>0.53846153846153799</v>
      </c>
      <c r="J101" s="16">
        <v>0.53333333333333299</v>
      </c>
      <c r="K101" s="16">
        <v>0.63636363636363602</v>
      </c>
      <c r="L101" s="16">
        <v>0.560606060606061</v>
      </c>
      <c r="M101" s="16">
        <v>0.68965517241379304</v>
      </c>
      <c r="N101" s="16">
        <v>0.58333333333333304</v>
      </c>
      <c r="O101" s="16">
        <v>0.625</v>
      </c>
      <c r="P101" s="16"/>
      <c r="Q101" s="16">
        <v>0.45945945945945899</v>
      </c>
      <c r="R101" s="16">
        <v>0.53571428571428603</v>
      </c>
      <c r="S101" s="16">
        <v>0.57142857142857095</v>
      </c>
      <c r="T101" s="16">
        <v>0.59090909090909105</v>
      </c>
      <c r="U101" s="16">
        <v>0.47727272727272702</v>
      </c>
      <c r="V101" s="16">
        <v>0.506493506493506</v>
      </c>
      <c r="W101" s="16">
        <v>0.52500000000000002</v>
      </c>
      <c r="X101" s="16">
        <v>0.586666666666667</v>
      </c>
      <c r="Y101" s="16">
        <v>0.54237288135593198</v>
      </c>
      <c r="Z101" s="16"/>
      <c r="AA101" s="16">
        <v>0.52173913043478304</v>
      </c>
      <c r="AB101" s="16">
        <v>0.55135135135135105</v>
      </c>
      <c r="AC101" s="16"/>
      <c r="AD101" s="16">
        <v>0.46153846153846201</v>
      </c>
      <c r="AE101" s="16">
        <v>0.57142857142857095</v>
      </c>
      <c r="AF101" s="16">
        <v>0.47058823529411797</v>
      </c>
      <c r="AG101" s="16">
        <v>0.54385964912280704</v>
      </c>
      <c r="AH101" s="16">
        <v>0.30357142857142899</v>
      </c>
      <c r="AI101" s="16">
        <v>0.58571428571428596</v>
      </c>
      <c r="AJ101" s="16">
        <v>0.42553191489361702</v>
      </c>
      <c r="AK101" s="16">
        <v>0.5</v>
      </c>
      <c r="AL101" s="16">
        <v>0.70370370370370405</v>
      </c>
      <c r="AM101" s="16">
        <v>0.66141732283464605</v>
      </c>
      <c r="AN101" s="16"/>
      <c r="AO101" s="16">
        <v>0.56201550387596899</v>
      </c>
      <c r="AP101" s="16">
        <v>0.52380952380952395</v>
      </c>
      <c r="AQ101" s="16">
        <v>0.55395683453237399</v>
      </c>
      <c r="AR101" s="16">
        <v>0.52112676056338003</v>
      </c>
      <c r="AS101" s="16">
        <v>0.47499999999999998</v>
      </c>
      <c r="AT101" s="16">
        <v>0.230769230769231</v>
      </c>
      <c r="AU101" s="16"/>
      <c r="AV101" s="16">
        <v>0.33333333333333298</v>
      </c>
      <c r="AW101" s="16">
        <v>0.5</v>
      </c>
      <c r="AX101" s="16">
        <v>0.45454545454545497</v>
      </c>
      <c r="AY101" s="16">
        <v>0.3</v>
      </c>
      <c r="AZ101" s="16">
        <v>0.5</v>
      </c>
      <c r="BA101" s="16">
        <v>0.55319148936170204</v>
      </c>
      <c r="BB101" s="16">
        <v>0.55263157894736803</v>
      </c>
      <c r="BC101" s="16">
        <v>0.52631578947368396</v>
      </c>
      <c r="BD101" s="16">
        <v>0.46153846153846201</v>
      </c>
      <c r="BE101" s="16">
        <v>0.565217391304348</v>
      </c>
      <c r="BF101" s="16">
        <v>0.54216867469879504</v>
      </c>
      <c r="BG101" s="16">
        <v>0.72727272727272696</v>
      </c>
      <c r="BH101" s="16">
        <v>0.55072463768115898</v>
      </c>
      <c r="BI101" s="16">
        <v>0.33333333333333298</v>
      </c>
      <c r="BJ101" s="16">
        <v>0.53846153846153799</v>
      </c>
      <c r="BK101" s="16">
        <v>0.5</v>
      </c>
      <c r="BL101" s="16">
        <v>0.65625</v>
      </c>
      <c r="BM101" s="16">
        <v>0.65</v>
      </c>
      <c r="BN101" s="16">
        <v>0.54545454545454497</v>
      </c>
      <c r="BO101" s="16"/>
      <c r="BP101" s="16">
        <v>0.57547169811320797</v>
      </c>
      <c r="BQ101" s="16"/>
      <c r="BR101" s="16">
        <v>0.55172413793103403</v>
      </c>
      <c r="BS101" s="16"/>
      <c r="BT101" s="16">
        <v>0.51748251748251795</v>
      </c>
    </row>
    <row r="102" spans="2:72" x14ac:dyDescent="0.2">
      <c r="B102" t="s">
        <v>114</v>
      </c>
      <c r="C102" s="16">
        <v>0.474860335195531</v>
      </c>
      <c r="D102" s="16">
        <v>0.468992248062016</v>
      </c>
      <c r="E102" s="16">
        <v>0.41666666666666702</v>
      </c>
      <c r="F102" s="16">
        <v>0.41379310344827602</v>
      </c>
      <c r="G102" s="16">
        <v>0.4</v>
      </c>
      <c r="H102" s="16">
        <v>0.54285714285714304</v>
      </c>
      <c r="I102" s="16">
        <v>0.52564102564102599</v>
      </c>
      <c r="J102" s="16">
        <v>0.55555555555555602</v>
      </c>
      <c r="K102" s="16">
        <v>0.54545454545454497</v>
      </c>
      <c r="L102" s="16">
        <v>0.51515151515151503</v>
      </c>
      <c r="M102" s="16">
        <v>0.37931034482758602</v>
      </c>
      <c r="N102" s="16">
        <v>0.5</v>
      </c>
      <c r="O102" s="16">
        <v>0.375</v>
      </c>
      <c r="P102" s="16"/>
      <c r="Q102" s="16">
        <v>0.43243243243243201</v>
      </c>
      <c r="R102" s="16">
        <v>0.25</v>
      </c>
      <c r="S102" s="16">
        <v>0.48571428571428599</v>
      </c>
      <c r="T102" s="16">
        <v>0.61363636363636398</v>
      </c>
      <c r="U102" s="16">
        <v>0.36363636363636398</v>
      </c>
      <c r="V102" s="16">
        <v>0.45454545454545497</v>
      </c>
      <c r="W102" s="16">
        <v>0.42499999999999999</v>
      </c>
      <c r="X102" s="16">
        <v>0.52</v>
      </c>
      <c r="Y102" s="16">
        <v>0.50508474576271201</v>
      </c>
      <c r="Z102" s="16"/>
      <c r="AA102" s="16">
        <v>0.44057971014492803</v>
      </c>
      <c r="AB102" s="16">
        <v>0.50810810810810803</v>
      </c>
      <c r="AC102" s="16"/>
      <c r="AD102" s="16">
        <v>0.32051282051282098</v>
      </c>
      <c r="AE102" s="16">
        <v>0.6</v>
      </c>
      <c r="AF102" s="16">
        <v>0.38235294117647101</v>
      </c>
      <c r="AG102" s="16">
        <v>0.50877192982456099</v>
      </c>
      <c r="AH102" s="16">
        <v>0.33928571428571402</v>
      </c>
      <c r="AI102" s="16">
        <v>0.442857142857143</v>
      </c>
      <c r="AJ102" s="16">
        <v>0.47872340425531901</v>
      </c>
      <c r="AK102" s="16">
        <v>0.47368421052631599</v>
      </c>
      <c r="AL102" s="16">
        <v>0.54320987654320996</v>
      </c>
      <c r="AM102" s="16">
        <v>0.57480314960629897</v>
      </c>
      <c r="AN102" s="16"/>
      <c r="AO102" s="16">
        <v>0.43023255813953498</v>
      </c>
      <c r="AP102" s="16">
        <v>0.50264550264550301</v>
      </c>
      <c r="AQ102" s="16">
        <v>0.49640287769784203</v>
      </c>
      <c r="AR102" s="16">
        <v>0.50704225352112697</v>
      </c>
      <c r="AS102" s="16">
        <v>0.42499999999999999</v>
      </c>
      <c r="AT102" s="16">
        <v>0.53846153846153799</v>
      </c>
      <c r="AU102" s="16"/>
      <c r="AV102" s="16">
        <v>0.66666666666666696</v>
      </c>
      <c r="AW102" s="16">
        <v>0</v>
      </c>
      <c r="AX102" s="16">
        <v>0.415584415584416</v>
      </c>
      <c r="AY102" s="16">
        <v>0.2</v>
      </c>
      <c r="AZ102" s="16">
        <v>0</v>
      </c>
      <c r="BA102" s="16">
        <v>0.42553191489361702</v>
      </c>
      <c r="BB102" s="16">
        <v>0.57894736842105299</v>
      </c>
      <c r="BC102" s="16">
        <v>0.31578947368421101</v>
      </c>
      <c r="BD102" s="16">
        <v>0.61538461538461497</v>
      </c>
      <c r="BE102" s="16">
        <v>0.57142857142857095</v>
      </c>
      <c r="BF102" s="16">
        <v>0.39759036144578302</v>
      </c>
      <c r="BG102" s="16">
        <v>0.54545454545454497</v>
      </c>
      <c r="BH102" s="16">
        <v>0.46376811594202899</v>
      </c>
      <c r="BI102" s="16">
        <v>0.266666666666667</v>
      </c>
      <c r="BJ102" s="16">
        <v>0.46153846153846201</v>
      </c>
      <c r="BK102" s="16">
        <v>0.44444444444444398</v>
      </c>
      <c r="BL102" s="16">
        <v>0.4375</v>
      </c>
      <c r="BM102" s="16">
        <v>0.65</v>
      </c>
      <c r="BN102" s="16">
        <v>0.36363636363636398</v>
      </c>
      <c r="BO102" s="16"/>
      <c r="BP102" s="16">
        <v>0.524528301886792</v>
      </c>
      <c r="BQ102" s="16"/>
      <c r="BR102" s="16">
        <v>0.48103448275862098</v>
      </c>
      <c r="BS102" s="16"/>
      <c r="BT102" s="16">
        <v>0.48484848484848497</v>
      </c>
    </row>
    <row r="103" spans="2:72" x14ac:dyDescent="0.2">
      <c r="B103" t="s">
        <v>115</v>
      </c>
      <c r="C103" s="16">
        <v>0.45251396648044701</v>
      </c>
      <c r="D103" s="16">
        <v>0.403100775193798</v>
      </c>
      <c r="E103" s="16">
        <v>0.40277777777777801</v>
      </c>
      <c r="F103" s="16">
        <v>0.62068965517241403</v>
      </c>
      <c r="G103" s="16">
        <v>0.42</v>
      </c>
      <c r="H103" s="16">
        <v>0.45714285714285702</v>
      </c>
      <c r="I103" s="16">
        <v>0.5</v>
      </c>
      <c r="J103" s="16">
        <v>0.48888888888888898</v>
      </c>
      <c r="K103" s="16">
        <v>0.45454545454545497</v>
      </c>
      <c r="L103" s="16">
        <v>0.46969696969697</v>
      </c>
      <c r="M103" s="16">
        <v>0.44827586206896602</v>
      </c>
      <c r="N103" s="16">
        <v>0.75</v>
      </c>
      <c r="O103" s="16">
        <v>0.375</v>
      </c>
      <c r="P103" s="16"/>
      <c r="Q103" s="16">
        <v>0.54054054054054101</v>
      </c>
      <c r="R103" s="16">
        <v>0.46428571428571402</v>
      </c>
      <c r="S103" s="16">
        <v>0.48571428571428599</v>
      </c>
      <c r="T103" s="16">
        <v>0.5</v>
      </c>
      <c r="U103" s="16">
        <v>0.5</v>
      </c>
      <c r="V103" s="16">
        <v>0.45454545454545497</v>
      </c>
      <c r="W103" s="16">
        <v>0.4375</v>
      </c>
      <c r="X103" s="16">
        <v>0.44</v>
      </c>
      <c r="Y103" s="16">
        <v>0.43050847457627101</v>
      </c>
      <c r="Z103" s="16"/>
      <c r="AA103" s="16">
        <v>0.47536231884058</v>
      </c>
      <c r="AB103" s="16">
        <v>0.43243243243243201</v>
      </c>
      <c r="AC103" s="16"/>
      <c r="AD103" s="16">
        <v>0.47435897435897401</v>
      </c>
      <c r="AE103" s="16">
        <v>0.51428571428571401</v>
      </c>
      <c r="AF103" s="16">
        <v>0.38235294117647101</v>
      </c>
      <c r="AG103" s="16">
        <v>0.43859649122806998</v>
      </c>
      <c r="AH103" s="16">
        <v>0.42857142857142899</v>
      </c>
      <c r="AI103" s="16">
        <v>0.3</v>
      </c>
      <c r="AJ103" s="16">
        <v>0.42553191489361702</v>
      </c>
      <c r="AK103" s="16">
        <v>0.5</v>
      </c>
      <c r="AL103" s="16">
        <v>0.43209876543209902</v>
      </c>
      <c r="AM103" s="16">
        <v>0.54330708661417304</v>
      </c>
      <c r="AN103" s="16"/>
      <c r="AO103" s="16">
        <v>0.44573643410852698</v>
      </c>
      <c r="AP103" s="16">
        <v>0.46031746031746001</v>
      </c>
      <c r="AQ103" s="16">
        <v>0.410071942446043</v>
      </c>
      <c r="AR103" s="16">
        <v>0.47887323943662002</v>
      </c>
      <c r="AS103" s="16">
        <v>0.5</v>
      </c>
      <c r="AT103" s="16">
        <v>0.46153846153846201</v>
      </c>
      <c r="AU103" s="16"/>
      <c r="AV103" s="16">
        <v>0</v>
      </c>
      <c r="AW103" s="16">
        <v>0</v>
      </c>
      <c r="AX103" s="16">
        <v>0.40259740259740301</v>
      </c>
      <c r="AY103" s="16">
        <v>0.3</v>
      </c>
      <c r="AZ103" s="16">
        <v>0.5</v>
      </c>
      <c r="BA103" s="16">
        <v>0.44680851063829802</v>
      </c>
      <c r="BB103" s="16">
        <v>0.69736842105263197</v>
      </c>
      <c r="BC103" s="16">
        <v>0.36842105263157898</v>
      </c>
      <c r="BD103" s="16">
        <v>0.53846153846153799</v>
      </c>
      <c r="BE103" s="16">
        <v>0.447204968944099</v>
      </c>
      <c r="BF103" s="16">
        <v>0.39759036144578302</v>
      </c>
      <c r="BG103" s="16">
        <v>0.45454545454545497</v>
      </c>
      <c r="BH103" s="16">
        <v>0.47826086956521702</v>
      </c>
      <c r="BI103" s="16">
        <v>0.2</v>
      </c>
      <c r="BJ103" s="16">
        <v>0.61538461538461497</v>
      </c>
      <c r="BK103" s="16">
        <v>0.41666666666666702</v>
      </c>
      <c r="BL103" s="16">
        <v>0.4375</v>
      </c>
      <c r="BM103" s="16">
        <v>0.5</v>
      </c>
      <c r="BN103" s="16">
        <v>0.31818181818181801</v>
      </c>
      <c r="BO103" s="16"/>
      <c r="BP103" s="16">
        <v>0.5</v>
      </c>
      <c r="BQ103" s="16"/>
      <c r="BR103" s="16">
        <v>0.46724137931034498</v>
      </c>
      <c r="BS103" s="16"/>
      <c r="BT103" s="16">
        <v>0.44522144522144502</v>
      </c>
    </row>
    <row r="104" spans="2:72" x14ac:dyDescent="0.2">
      <c r="B104" t="s">
        <v>116</v>
      </c>
      <c r="C104" s="16">
        <v>0.42039106145251398</v>
      </c>
      <c r="D104" s="16">
        <v>0.43023255813953498</v>
      </c>
      <c r="E104" s="16">
        <v>0.34722222222222199</v>
      </c>
      <c r="F104" s="16">
        <v>0.41379310344827602</v>
      </c>
      <c r="G104" s="16">
        <v>0.36</v>
      </c>
      <c r="H104" s="16">
        <v>0.45714285714285702</v>
      </c>
      <c r="I104" s="16">
        <v>0.46153846153846201</v>
      </c>
      <c r="J104" s="16">
        <v>0.28888888888888897</v>
      </c>
      <c r="K104" s="16">
        <v>0.40909090909090901</v>
      </c>
      <c r="L104" s="16">
        <v>0.40909090909090901</v>
      </c>
      <c r="M104" s="16">
        <v>0.51724137931034497</v>
      </c>
      <c r="N104" s="16">
        <v>0.54166666666666696</v>
      </c>
      <c r="O104" s="16">
        <v>0.75</v>
      </c>
      <c r="P104" s="16"/>
      <c r="Q104" s="16">
        <v>0.21621621621621601</v>
      </c>
      <c r="R104" s="16">
        <v>0.17857142857142899</v>
      </c>
      <c r="S104" s="16">
        <v>0.314285714285714</v>
      </c>
      <c r="T104" s="16">
        <v>0.43181818181818199</v>
      </c>
      <c r="U104" s="16">
        <v>0.36363636363636398</v>
      </c>
      <c r="V104" s="16">
        <v>0.45454545454545497</v>
      </c>
      <c r="W104" s="16">
        <v>0.38750000000000001</v>
      </c>
      <c r="X104" s="16">
        <v>0.48</v>
      </c>
      <c r="Y104" s="16">
        <v>0.47457627118644102</v>
      </c>
      <c r="Z104" s="16"/>
      <c r="AA104" s="16">
        <v>0.36231884057970998</v>
      </c>
      <c r="AB104" s="16">
        <v>0.47567567567567598</v>
      </c>
      <c r="AC104" s="16"/>
      <c r="AD104" s="16">
        <v>0.230769230769231</v>
      </c>
      <c r="AE104" s="16">
        <v>0.25714285714285701</v>
      </c>
      <c r="AF104" s="16">
        <v>0.11764705882352899</v>
      </c>
      <c r="AG104" s="16">
        <v>0.40350877192982498</v>
      </c>
      <c r="AH104" s="16">
        <v>0.28571428571428598</v>
      </c>
      <c r="AI104" s="16">
        <v>0.5</v>
      </c>
      <c r="AJ104" s="16">
        <v>0.48936170212766</v>
      </c>
      <c r="AK104" s="16">
        <v>0.46052631578947401</v>
      </c>
      <c r="AL104" s="16">
        <v>0.530864197530864</v>
      </c>
      <c r="AM104" s="16">
        <v>0.54330708661417304</v>
      </c>
      <c r="AN104" s="16"/>
      <c r="AO104" s="16">
        <v>0.36434108527131798</v>
      </c>
      <c r="AP104" s="16">
        <v>0.41798941798941802</v>
      </c>
      <c r="AQ104" s="16">
        <v>0.43884892086330901</v>
      </c>
      <c r="AR104" s="16">
        <v>0.53521126760563398</v>
      </c>
      <c r="AS104" s="16">
        <v>0.52500000000000002</v>
      </c>
      <c r="AT104" s="16">
        <v>0.38461538461538503</v>
      </c>
      <c r="AU104" s="16"/>
      <c r="AV104" s="16">
        <v>0</v>
      </c>
      <c r="AW104" s="16">
        <v>0</v>
      </c>
      <c r="AX104" s="16">
        <v>0.506493506493506</v>
      </c>
      <c r="AY104" s="16">
        <v>0.3</v>
      </c>
      <c r="AZ104" s="16">
        <v>0.25</v>
      </c>
      <c r="BA104" s="16">
        <v>0.29787234042553201</v>
      </c>
      <c r="BB104" s="16">
        <v>0.40789473684210498</v>
      </c>
      <c r="BC104" s="16">
        <v>0.47368421052631599</v>
      </c>
      <c r="BD104" s="16">
        <v>0.30769230769230799</v>
      </c>
      <c r="BE104" s="16">
        <v>0.45962732919254701</v>
      </c>
      <c r="BF104" s="16">
        <v>0.45783132530120502</v>
      </c>
      <c r="BG104" s="16">
        <v>0.45454545454545497</v>
      </c>
      <c r="BH104" s="16">
        <v>0.52173913043478304</v>
      </c>
      <c r="BI104" s="16">
        <v>0.266666666666667</v>
      </c>
      <c r="BJ104" s="16">
        <v>0.46153846153846201</v>
      </c>
      <c r="BK104" s="16">
        <v>0.38888888888888901</v>
      </c>
      <c r="BL104" s="16">
        <v>0.4375</v>
      </c>
      <c r="BM104" s="16">
        <v>0.2</v>
      </c>
      <c r="BN104" s="16">
        <v>0.22727272727272699</v>
      </c>
      <c r="BO104" s="16"/>
      <c r="BP104" s="16">
        <v>0.46226415094339601</v>
      </c>
      <c r="BQ104" s="16"/>
      <c r="BR104" s="16">
        <v>0.43275862068965498</v>
      </c>
      <c r="BS104" s="16"/>
      <c r="BT104" s="16">
        <v>0.44055944055944102</v>
      </c>
    </row>
    <row r="105" spans="2:72" x14ac:dyDescent="0.2">
      <c r="B105" t="s">
        <v>117</v>
      </c>
      <c r="C105" s="16">
        <v>0.39664804469273701</v>
      </c>
      <c r="D105" s="16">
        <v>0.37984496124030998</v>
      </c>
      <c r="E105" s="16">
        <v>0.31944444444444398</v>
      </c>
      <c r="F105" s="16">
        <v>0.48275862068965503</v>
      </c>
      <c r="G105" s="16">
        <v>0.38</v>
      </c>
      <c r="H105" s="16">
        <v>0.45714285714285702</v>
      </c>
      <c r="I105" s="16">
        <v>0.46153846153846201</v>
      </c>
      <c r="J105" s="16">
        <v>0.46666666666666701</v>
      </c>
      <c r="K105" s="16">
        <v>0.5</v>
      </c>
      <c r="L105" s="16">
        <v>0.33333333333333298</v>
      </c>
      <c r="M105" s="16">
        <v>0.31034482758620702</v>
      </c>
      <c r="N105" s="16">
        <v>0.41666666666666702</v>
      </c>
      <c r="O105" s="16">
        <v>0.625</v>
      </c>
      <c r="P105" s="16"/>
      <c r="Q105" s="16">
        <v>0.18918918918918901</v>
      </c>
      <c r="R105" s="16">
        <v>0.214285714285714</v>
      </c>
      <c r="S105" s="16">
        <v>0.371428571428571</v>
      </c>
      <c r="T105" s="16">
        <v>0.43181818181818199</v>
      </c>
      <c r="U105" s="16">
        <v>0.45454545454545497</v>
      </c>
      <c r="V105" s="16">
        <v>0.40259740259740301</v>
      </c>
      <c r="W105" s="16">
        <v>0.3125</v>
      </c>
      <c r="X105" s="16">
        <v>0.44</v>
      </c>
      <c r="Y105" s="16">
        <v>0.44067796610169502</v>
      </c>
      <c r="Z105" s="16"/>
      <c r="AA105" s="16">
        <v>0.35072463768115902</v>
      </c>
      <c r="AB105" s="16">
        <v>0.44054054054054098</v>
      </c>
      <c r="AC105" s="16"/>
      <c r="AD105" s="16">
        <v>0.19230769230769201</v>
      </c>
      <c r="AE105" s="16">
        <v>0.42857142857142899</v>
      </c>
      <c r="AF105" s="16">
        <v>0.41176470588235298</v>
      </c>
      <c r="AG105" s="16">
        <v>0.40350877192982498</v>
      </c>
      <c r="AH105" s="16">
        <v>0.35714285714285698</v>
      </c>
      <c r="AI105" s="16">
        <v>0.35714285714285698</v>
      </c>
      <c r="AJ105" s="16">
        <v>0.44680851063829802</v>
      </c>
      <c r="AK105" s="16">
        <v>0.43421052631578899</v>
      </c>
      <c r="AL105" s="16">
        <v>0.41975308641975301</v>
      </c>
      <c r="AM105" s="16">
        <v>0.47244094488188998</v>
      </c>
      <c r="AN105" s="16"/>
      <c r="AO105" s="16">
        <v>0.31007751937984501</v>
      </c>
      <c r="AP105" s="16">
        <v>0.41798941798941802</v>
      </c>
      <c r="AQ105" s="16">
        <v>0.49640287769784203</v>
      </c>
      <c r="AR105" s="16">
        <v>0.39436619718309901</v>
      </c>
      <c r="AS105" s="16">
        <v>0.52500000000000002</v>
      </c>
      <c r="AT105" s="16">
        <v>0.30769230769230799</v>
      </c>
      <c r="AU105" s="16"/>
      <c r="AV105" s="16">
        <v>0.33333333333333298</v>
      </c>
      <c r="AW105" s="16">
        <v>0.5</v>
      </c>
      <c r="AX105" s="16">
        <v>0.337662337662338</v>
      </c>
      <c r="AY105" s="16">
        <v>0.6</v>
      </c>
      <c r="AZ105" s="16">
        <v>0.25</v>
      </c>
      <c r="BA105" s="16">
        <v>0.29787234042553201</v>
      </c>
      <c r="BB105" s="16">
        <v>0.48684210526315802</v>
      </c>
      <c r="BC105" s="16">
        <v>0.52631578947368396</v>
      </c>
      <c r="BD105" s="16">
        <v>0.46153846153846201</v>
      </c>
      <c r="BE105" s="16">
        <v>0.45962732919254701</v>
      </c>
      <c r="BF105" s="16">
        <v>0.36144578313253001</v>
      </c>
      <c r="BG105" s="16">
        <v>0.63636363636363602</v>
      </c>
      <c r="BH105" s="16">
        <v>0.42028985507246402</v>
      </c>
      <c r="BI105" s="16">
        <v>0.33333333333333298</v>
      </c>
      <c r="BJ105" s="16">
        <v>0.38461538461538503</v>
      </c>
      <c r="BK105" s="16">
        <v>0.44444444444444398</v>
      </c>
      <c r="BL105" s="16">
        <v>0.28125</v>
      </c>
      <c r="BM105" s="16">
        <v>0.15</v>
      </c>
      <c r="BN105" s="16">
        <v>0.13636363636363599</v>
      </c>
      <c r="BO105" s="16"/>
      <c r="BP105" s="16">
        <v>0.43018867924528298</v>
      </c>
      <c r="BQ105" s="16"/>
      <c r="BR105" s="16">
        <v>0.41034482758620699</v>
      </c>
      <c r="BS105" s="16"/>
      <c r="BT105" s="16">
        <v>0.41258741258741299</v>
      </c>
    </row>
    <row r="106" spans="2:72" x14ac:dyDescent="0.2">
      <c r="B106" t="s">
        <v>118</v>
      </c>
      <c r="C106" s="16">
        <v>0.38826815642458101</v>
      </c>
      <c r="D106" s="16">
        <v>0.34496124031007802</v>
      </c>
      <c r="E106" s="16">
        <v>0.41666666666666702</v>
      </c>
      <c r="F106" s="16">
        <v>0.34482758620689702</v>
      </c>
      <c r="G106" s="16">
        <v>0.32</v>
      </c>
      <c r="H106" s="16">
        <v>0.34285714285714303</v>
      </c>
      <c r="I106" s="16">
        <v>0.42307692307692302</v>
      </c>
      <c r="J106" s="16">
        <v>0.422222222222222</v>
      </c>
      <c r="K106" s="16">
        <v>0.40909090909090901</v>
      </c>
      <c r="L106" s="16">
        <v>0.439393939393939</v>
      </c>
      <c r="M106" s="16">
        <v>0.51724137931034497</v>
      </c>
      <c r="N106" s="16">
        <v>0.5</v>
      </c>
      <c r="O106" s="16">
        <v>0.5</v>
      </c>
      <c r="P106" s="16"/>
      <c r="Q106" s="16">
        <v>0.18918918918918901</v>
      </c>
      <c r="R106" s="16">
        <v>0.28571428571428598</v>
      </c>
      <c r="S106" s="16">
        <v>0.371428571428571</v>
      </c>
      <c r="T106" s="16">
        <v>0.45454545454545497</v>
      </c>
      <c r="U106" s="16">
        <v>0.36363636363636398</v>
      </c>
      <c r="V106" s="16">
        <v>0.32467532467532501</v>
      </c>
      <c r="W106" s="16">
        <v>0.41249999999999998</v>
      </c>
      <c r="X106" s="16">
        <v>0.34666666666666701</v>
      </c>
      <c r="Y106" s="16">
        <v>0.44067796610169502</v>
      </c>
      <c r="Z106" s="16"/>
      <c r="AA106" s="16">
        <v>0.35362318840579698</v>
      </c>
      <c r="AB106" s="16">
        <v>0.42162162162162198</v>
      </c>
      <c r="AC106" s="16"/>
      <c r="AD106" s="16">
        <v>0.19230769230769201</v>
      </c>
      <c r="AE106" s="16">
        <v>0.4</v>
      </c>
      <c r="AF106" s="16">
        <v>0.41176470588235298</v>
      </c>
      <c r="AG106" s="16">
        <v>0.36842105263157898</v>
      </c>
      <c r="AH106" s="16">
        <v>0.26785714285714302</v>
      </c>
      <c r="AI106" s="16">
        <v>0.32857142857142901</v>
      </c>
      <c r="AJ106" s="16">
        <v>0.38297872340425498</v>
      </c>
      <c r="AK106" s="16">
        <v>0.42105263157894701</v>
      </c>
      <c r="AL106" s="16">
        <v>0.48148148148148101</v>
      </c>
      <c r="AM106" s="16">
        <v>0.51968503937007904</v>
      </c>
      <c r="AN106" s="16"/>
      <c r="AO106" s="16">
        <v>0.30232558139534899</v>
      </c>
      <c r="AP106" s="16">
        <v>0.42857142857142899</v>
      </c>
      <c r="AQ106" s="16">
        <v>0.36690647482014399</v>
      </c>
      <c r="AR106" s="16">
        <v>0.53521126760563398</v>
      </c>
      <c r="AS106" s="16">
        <v>0.55000000000000004</v>
      </c>
      <c r="AT106" s="16">
        <v>0.38461538461538503</v>
      </c>
      <c r="AU106" s="16"/>
      <c r="AV106" s="16">
        <v>0.33333333333333298</v>
      </c>
      <c r="AW106" s="16">
        <v>0</v>
      </c>
      <c r="AX106" s="16">
        <v>0.46753246753246802</v>
      </c>
      <c r="AY106" s="16">
        <v>0.3</v>
      </c>
      <c r="AZ106" s="16">
        <v>0.25</v>
      </c>
      <c r="BA106" s="16">
        <v>0.44680851063829802</v>
      </c>
      <c r="BB106" s="16">
        <v>0.394736842105263</v>
      </c>
      <c r="BC106" s="16">
        <v>0.42105263157894701</v>
      </c>
      <c r="BD106" s="16">
        <v>0.46153846153846201</v>
      </c>
      <c r="BE106" s="16">
        <v>0.42236024844720499</v>
      </c>
      <c r="BF106" s="16">
        <v>0.373493975903614</v>
      </c>
      <c r="BG106" s="16">
        <v>0.45454545454545497</v>
      </c>
      <c r="BH106" s="16">
        <v>0.34782608695652201</v>
      </c>
      <c r="BI106" s="16">
        <v>0.33333333333333298</v>
      </c>
      <c r="BJ106" s="16">
        <v>0.53846153846153799</v>
      </c>
      <c r="BK106" s="16">
        <v>0.27777777777777801</v>
      </c>
      <c r="BL106" s="16">
        <v>0.3125</v>
      </c>
      <c r="BM106" s="16">
        <v>0.3</v>
      </c>
      <c r="BN106" s="16">
        <v>0.22727272727272699</v>
      </c>
      <c r="BO106" s="16"/>
      <c r="BP106" s="16">
        <v>0.422641509433962</v>
      </c>
      <c r="BQ106" s="16"/>
      <c r="BR106" s="16">
        <v>0.40517241379310298</v>
      </c>
      <c r="BS106" s="16"/>
      <c r="BT106" s="16">
        <v>0.41025641025641002</v>
      </c>
    </row>
    <row r="107" spans="2:72" x14ac:dyDescent="0.2">
      <c r="B107" t="s">
        <v>119</v>
      </c>
      <c r="C107" s="16">
        <v>0.38547486033519601</v>
      </c>
      <c r="D107" s="16">
        <v>0.418604651162791</v>
      </c>
      <c r="E107" s="16">
        <v>0.375</v>
      </c>
      <c r="F107" s="16">
        <v>0.37931034482758602</v>
      </c>
      <c r="G107" s="16">
        <v>0.38</v>
      </c>
      <c r="H107" s="16">
        <v>0.34285714285714303</v>
      </c>
      <c r="I107" s="16">
        <v>0.38461538461538503</v>
      </c>
      <c r="J107" s="16">
        <v>0.37777777777777799</v>
      </c>
      <c r="K107" s="16">
        <v>0.54545454545454497</v>
      </c>
      <c r="L107" s="16">
        <v>0.28787878787878801</v>
      </c>
      <c r="M107" s="16">
        <v>0.31034482758620702</v>
      </c>
      <c r="N107" s="16">
        <v>0.33333333333333298</v>
      </c>
      <c r="O107" s="16">
        <v>0.5</v>
      </c>
      <c r="P107" s="16"/>
      <c r="Q107" s="16">
        <v>0.108108108108108</v>
      </c>
      <c r="R107" s="16">
        <v>0.17857142857142899</v>
      </c>
      <c r="S107" s="16">
        <v>0.22857142857142901</v>
      </c>
      <c r="T107" s="16">
        <v>0.29545454545454503</v>
      </c>
      <c r="U107" s="16">
        <v>0.29545454545454503</v>
      </c>
      <c r="V107" s="16">
        <v>0.42857142857142899</v>
      </c>
      <c r="W107" s="16">
        <v>0.32500000000000001</v>
      </c>
      <c r="X107" s="16">
        <v>0.49333333333333301</v>
      </c>
      <c r="Y107" s="16">
        <v>0.46440677966101701</v>
      </c>
      <c r="Z107" s="16"/>
      <c r="AA107" s="16">
        <v>0.29565217391304299</v>
      </c>
      <c r="AB107" s="16">
        <v>0.47027027027027002</v>
      </c>
      <c r="AC107" s="16"/>
      <c r="AD107" s="16">
        <v>0.16666666666666699</v>
      </c>
      <c r="AE107" s="16">
        <v>0.28571428571428598</v>
      </c>
      <c r="AF107" s="16">
        <v>0.23529411764705899</v>
      </c>
      <c r="AG107" s="16">
        <v>0.33333333333333298</v>
      </c>
      <c r="AH107" s="16">
        <v>0.28571428571428598</v>
      </c>
      <c r="AI107" s="16">
        <v>0.41428571428571398</v>
      </c>
      <c r="AJ107" s="16">
        <v>0.44680851063829802</v>
      </c>
      <c r="AK107" s="16">
        <v>0.44736842105263203</v>
      </c>
      <c r="AL107" s="16">
        <v>0.54320987654320996</v>
      </c>
      <c r="AM107" s="16">
        <v>0.464566929133858</v>
      </c>
      <c r="AN107" s="16"/>
      <c r="AO107" s="16">
        <v>0.28294573643410897</v>
      </c>
      <c r="AP107" s="16">
        <v>0.50264550264550301</v>
      </c>
      <c r="AQ107" s="16">
        <v>0.388489208633094</v>
      </c>
      <c r="AR107" s="16">
        <v>0.45070422535211302</v>
      </c>
      <c r="AS107" s="16">
        <v>0.375</v>
      </c>
      <c r="AT107" s="16">
        <v>0.15384615384615399</v>
      </c>
      <c r="AU107" s="16"/>
      <c r="AV107" s="16">
        <v>0.16666666666666699</v>
      </c>
      <c r="AW107" s="16">
        <v>0.5</v>
      </c>
      <c r="AX107" s="16">
        <v>0.36363636363636398</v>
      </c>
      <c r="AY107" s="16">
        <v>0.3</v>
      </c>
      <c r="AZ107" s="16">
        <v>0.25</v>
      </c>
      <c r="BA107" s="16">
        <v>0.25531914893617003</v>
      </c>
      <c r="BB107" s="16">
        <v>0.34210526315789502</v>
      </c>
      <c r="BC107" s="16">
        <v>0.31578947368421101</v>
      </c>
      <c r="BD107" s="16">
        <v>0.230769230769231</v>
      </c>
      <c r="BE107" s="16">
        <v>0.54037267080745299</v>
      </c>
      <c r="BF107" s="16">
        <v>0.38554216867469898</v>
      </c>
      <c r="BG107" s="16">
        <v>0.54545454545454497</v>
      </c>
      <c r="BH107" s="16">
        <v>0.42028985507246402</v>
      </c>
      <c r="BI107" s="16">
        <v>0.266666666666667</v>
      </c>
      <c r="BJ107" s="16">
        <v>0.46153846153846201</v>
      </c>
      <c r="BK107" s="16">
        <v>0.25</v>
      </c>
      <c r="BL107" s="16">
        <v>0.3125</v>
      </c>
      <c r="BM107" s="16">
        <v>0.2</v>
      </c>
      <c r="BN107" s="16">
        <v>0.36363636363636398</v>
      </c>
      <c r="BO107" s="16"/>
      <c r="BP107" s="16">
        <v>0.43773584905660401</v>
      </c>
      <c r="BQ107" s="16"/>
      <c r="BR107" s="16">
        <v>0.39655172413793099</v>
      </c>
      <c r="BS107" s="16"/>
      <c r="BT107" s="16">
        <v>0.44055944055944102</v>
      </c>
    </row>
    <row r="108" spans="2:72" x14ac:dyDescent="0.2">
      <c r="B108" t="s">
        <v>120</v>
      </c>
      <c r="C108" s="16">
        <v>0.32821229050279299</v>
      </c>
      <c r="D108" s="16">
        <v>0.337209302325581</v>
      </c>
      <c r="E108" s="16">
        <v>0.23611111111111099</v>
      </c>
      <c r="F108" s="16">
        <v>0.44827586206896602</v>
      </c>
      <c r="G108" s="16">
        <v>0.26</v>
      </c>
      <c r="H108" s="16">
        <v>0.48571428571428599</v>
      </c>
      <c r="I108" s="16">
        <v>0.34615384615384598</v>
      </c>
      <c r="J108" s="16">
        <v>0.266666666666667</v>
      </c>
      <c r="K108" s="16">
        <v>0.27272727272727298</v>
      </c>
      <c r="L108" s="16">
        <v>0.30303030303030298</v>
      </c>
      <c r="M108" s="16">
        <v>0.48275862068965503</v>
      </c>
      <c r="N108" s="16">
        <v>0.29166666666666702</v>
      </c>
      <c r="O108" s="16">
        <v>0.25</v>
      </c>
      <c r="P108" s="16"/>
      <c r="Q108" s="16">
        <v>0.135135135135135</v>
      </c>
      <c r="R108" s="16">
        <v>7.1428571428571397E-2</v>
      </c>
      <c r="S108" s="16">
        <v>0.22857142857142901</v>
      </c>
      <c r="T108" s="16">
        <v>0.40909090909090901</v>
      </c>
      <c r="U108" s="16">
        <v>0.27272727272727298</v>
      </c>
      <c r="V108" s="16">
        <v>0.31168831168831201</v>
      </c>
      <c r="W108" s="16">
        <v>0.35</v>
      </c>
      <c r="X108" s="16">
        <v>0.38666666666666699</v>
      </c>
      <c r="Y108" s="16">
        <v>0.36949152542372898</v>
      </c>
      <c r="Z108" s="16"/>
      <c r="AA108" s="16">
        <v>0.28115942028985502</v>
      </c>
      <c r="AB108" s="16">
        <v>0.37297297297297299</v>
      </c>
      <c r="AC108" s="16"/>
      <c r="AD108" s="16">
        <v>0.15384615384615399</v>
      </c>
      <c r="AE108" s="16">
        <v>0.314285714285714</v>
      </c>
      <c r="AF108" s="16">
        <v>0.26470588235294101</v>
      </c>
      <c r="AG108" s="16">
        <v>0.26315789473684198</v>
      </c>
      <c r="AH108" s="16">
        <v>0.33928571428571402</v>
      </c>
      <c r="AI108" s="16">
        <v>0.32857142857142901</v>
      </c>
      <c r="AJ108" s="16">
        <v>0.40425531914893598</v>
      </c>
      <c r="AK108" s="16">
        <v>0.23684210526315799</v>
      </c>
      <c r="AL108" s="16">
        <v>0.44444444444444398</v>
      </c>
      <c r="AM108" s="16">
        <v>0.40157480314960597</v>
      </c>
      <c r="AN108" s="16"/>
      <c r="AO108" s="16">
        <v>0.27131782945736399</v>
      </c>
      <c r="AP108" s="16">
        <v>0.35449735449735398</v>
      </c>
      <c r="AQ108" s="16">
        <v>0.35971223021582699</v>
      </c>
      <c r="AR108" s="16">
        <v>0.338028169014085</v>
      </c>
      <c r="AS108" s="16">
        <v>0.45</v>
      </c>
      <c r="AT108" s="16">
        <v>0.30769230769230799</v>
      </c>
      <c r="AU108" s="16"/>
      <c r="AV108" s="16">
        <v>0.33333333333333298</v>
      </c>
      <c r="AW108" s="16">
        <v>1</v>
      </c>
      <c r="AX108" s="16">
        <v>0.40259740259740301</v>
      </c>
      <c r="AY108" s="16">
        <v>0.6</v>
      </c>
      <c r="AZ108" s="16">
        <v>0.5</v>
      </c>
      <c r="BA108" s="16">
        <v>0.25531914893617003</v>
      </c>
      <c r="BB108" s="16">
        <v>0.34210526315789502</v>
      </c>
      <c r="BC108" s="16">
        <v>0.21052631578947401</v>
      </c>
      <c r="BD108" s="16">
        <v>0.38461538461538503</v>
      </c>
      <c r="BE108" s="16">
        <v>0.38509316770186303</v>
      </c>
      <c r="BF108" s="16">
        <v>0.313253012048193</v>
      </c>
      <c r="BG108" s="16">
        <v>0.27272727272727298</v>
      </c>
      <c r="BH108" s="16">
        <v>0.36231884057970998</v>
      </c>
      <c r="BI108" s="16">
        <v>0.133333333333333</v>
      </c>
      <c r="BJ108" s="16">
        <v>0.230769230769231</v>
      </c>
      <c r="BK108" s="16">
        <v>0.30555555555555602</v>
      </c>
      <c r="BL108" s="16">
        <v>0.125</v>
      </c>
      <c r="BM108" s="16">
        <v>0.25</v>
      </c>
      <c r="BN108" s="16">
        <v>0.18181818181818199</v>
      </c>
      <c r="BO108" s="16"/>
      <c r="BP108" s="16">
        <v>0.38490566037735902</v>
      </c>
      <c r="BQ108" s="16"/>
      <c r="BR108" s="16">
        <v>0.33965517241379301</v>
      </c>
      <c r="BS108" s="16"/>
      <c r="BT108" s="16">
        <v>0.38461538461538503</v>
      </c>
    </row>
    <row r="109" spans="2:72" x14ac:dyDescent="0.2">
      <c r="B109" t="s">
        <v>121</v>
      </c>
      <c r="C109" s="16">
        <v>0.231843575418994</v>
      </c>
      <c r="D109" s="16">
        <v>0.25581395348837199</v>
      </c>
      <c r="E109" s="16">
        <v>0.22222222222222199</v>
      </c>
      <c r="F109" s="16">
        <v>0.31034482758620702</v>
      </c>
      <c r="G109" s="16">
        <v>0.18</v>
      </c>
      <c r="H109" s="16">
        <v>0.17142857142857101</v>
      </c>
      <c r="I109" s="16">
        <v>0.19230769230769201</v>
      </c>
      <c r="J109" s="16">
        <v>0.24444444444444399</v>
      </c>
      <c r="K109" s="16">
        <v>0.22727272727272699</v>
      </c>
      <c r="L109" s="16">
        <v>0.18181818181818199</v>
      </c>
      <c r="M109" s="16">
        <v>0.37931034482758602</v>
      </c>
      <c r="N109" s="16">
        <v>0.16666666666666699</v>
      </c>
      <c r="O109" s="16">
        <v>0.25</v>
      </c>
      <c r="P109" s="16"/>
      <c r="Q109" s="16">
        <v>2.7027027027027001E-2</v>
      </c>
      <c r="R109" s="16">
        <v>7.1428571428571397E-2</v>
      </c>
      <c r="S109" s="16">
        <v>5.7142857142857099E-2</v>
      </c>
      <c r="T109" s="16">
        <v>0.18181818181818199</v>
      </c>
      <c r="U109" s="16">
        <v>0.22727272727272699</v>
      </c>
      <c r="V109" s="16">
        <v>0.12987012987013</v>
      </c>
      <c r="W109" s="16">
        <v>0.26250000000000001</v>
      </c>
      <c r="X109" s="16">
        <v>0.25333333333333302</v>
      </c>
      <c r="Y109" s="16">
        <v>0.31525423728813601</v>
      </c>
      <c r="Z109" s="16"/>
      <c r="AA109" s="16">
        <v>0.15652173913043499</v>
      </c>
      <c r="AB109" s="16">
        <v>0.302702702702703</v>
      </c>
      <c r="AC109" s="16"/>
      <c r="AD109" s="16">
        <v>7.69230769230769E-2</v>
      </c>
      <c r="AE109" s="16">
        <v>0.17142857142857101</v>
      </c>
      <c r="AF109" s="16">
        <v>5.8823529411764698E-2</v>
      </c>
      <c r="AG109" s="16">
        <v>8.7719298245614002E-2</v>
      </c>
      <c r="AH109" s="16">
        <v>0.19642857142857101</v>
      </c>
      <c r="AI109" s="16">
        <v>0.28571428571428598</v>
      </c>
      <c r="AJ109" s="16">
        <v>0.27659574468085102</v>
      </c>
      <c r="AK109" s="16">
        <v>0.21052631578947401</v>
      </c>
      <c r="AL109" s="16">
        <v>0.33333333333333298</v>
      </c>
      <c r="AM109" s="16">
        <v>0.35433070866141703</v>
      </c>
      <c r="AN109" s="16"/>
      <c r="AO109" s="16">
        <v>0.162790697674419</v>
      </c>
      <c r="AP109" s="16">
        <v>0.206349206349206</v>
      </c>
      <c r="AQ109" s="16">
        <v>0.28057553956834502</v>
      </c>
      <c r="AR109" s="16">
        <v>0.39436619718309901</v>
      </c>
      <c r="AS109" s="16">
        <v>0.3</v>
      </c>
      <c r="AT109" s="16">
        <v>0.38461538461538503</v>
      </c>
      <c r="AU109" s="16"/>
      <c r="AV109" s="16">
        <v>0</v>
      </c>
      <c r="AW109" s="16">
        <v>0</v>
      </c>
      <c r="AX109" s="16">
        <v>0.246753246753247</v>
      </c>
      <c r="AY109" s="16">
        <v>0.3</v>
      </c>
      <c r="AZ109" s="16">
        <v>0.25</v>
      </c>
      <c r="BA109" s="16">
        <v>0.19148936170212799</v>
      </c>
      <c r="BB109" s="16">
        <v>0.22368421052631601</v>
      </c>
      <c r="BC109" s="16">
        <v>0.26315789473684198</v>
      </c>
      <c r="BD109" s="16">
        <v>0.15384615384615399</v>
      </c>
      <c r="BE109" s="16">
        <v>0.27950310559006197</v>
      </c>
      <c r="BF109" s="16">
        <v>0.32530120481927699</v>
      </c>
      <c r="BG109" s="16">
        <v>0.36363636363636398</v>
      </c>
      <c r="BH109" s="16">
        <v>0.188405797101449</v>
      </c>
      <c r="BI109" s="16">
        <v>0.33333333333333298</v>
      </c>
      <c r="BJ109" s="16">
        <v>0.38461538461538503</v>
      </c>
      <c r="BK109" s="16">
        <v>0.11111111111111099</v>
      </c>
      <c r="BL109" s="16">
        <v>0.125</v>
      </c>
      <c r="BM109" s="16">
        <v>0</v>
      </c>
      <c r="BN109" s="16">
        <v>0.13636363636363599</v>
      </c>
      <c r="BO109" s="16"/>
      <c r="BP109" s="16">
        <v>0.252830188679245</v>
      </c>
      <c r="BQ109" s="16"/>
      <c r="BR109" s="16">
        <v>0.24827586206896601</v>
      </c>
      <c r="BS109" s="16"/>
      <c r="BT109" s="16">
        <v>0.27738927738927699</v>
      </c>
    </row>
    <row r="110" spans="2:72" x14ac:dyDescent="0.2">
      <c r="B110" t="s">
        <v>122</v>
      </c>
      <c r="C110" s="16">
        <v>1.3966480446927401E-3</v>
      </c>
      <c r="D110" s="16">
        <v>3.8759689922480598E-3</v>
      </c>
      <c r="E110" s="16">
        <v>0</v>
      </c>
      <c r="F110" s="16">
        <v>0</v>
      </c>
      <c r="G110" s="16">
        <v>0</v>
      </c>
      <c r="H110" s="16">
        <v>0</v>
      </c>
      <c r="I110" s="16">
        <v>0</v>
      </c>
      <c r="J110" s="16">
        <v>0</v>
      </c>
      <c r="K110" s="16">
        <v>0</v>
      </c>
      <c r="L110" s="16">
        <v>0</v>
      </c>
      <c r="M110" s="16">
        <v>0</v>
      </c>
      <c r="N110" s="16">
        <v>0</v>
      </c>
      <c r="O110" s="16">
        <v>0</v>
      </c>
      <c r="P110" s="16"/>
      <c r="Q110" s="16">
        <v>0</v>
      </c>
      <c r="R110" s="16">
        <v>0</v>
      </c>
      <c r="S110" s="16">
        <v>2.8571428571428598E-2</v>
      </c>
      <c r="T110" s="16">
        <v>0</v>
      </c>
      <c r="U110" s="16">
        <v>0</v>
      </c>
      <c r="V110" s="16">
        <v>0</v>
      </c>
      <c r="W110" s="16">
        <v>0</v>
      </c>
      <c r="X110" s="16">
        <v>0</v>
      </c>
      <c r="Y110" s="16">
        <v>0</v>
      </c>
      <c r="Z110" s="16"/>
      <c r="AA110" s="16">
        <v>2.8985507246376799E-3</v>
      </c>
      <c r="AB110" s="16">
        <v>0</v>
      </c>
      <c r="AC110" s="16"/>
      <c r="AD110" s="16">
        <v>0</v>
      </c>
      <c r="AE110" s="16">
        <v>0</v>
      </c>
      <c r="AF110" s="16">
        <v>2.9411764705882401E-2</v>
      </c>
      <c r="AG110" s="16">
        <v>0</v>
      </c>
      <c r="AH110" s="16">
        <v>0</v>
      </c>
      <c r="AI110" s="16">
        <v>0</v>
      </c>
      <c r="AJ110" s="16">
        <v>0</v>
      </c>
      <c r="AK110" s="16">
        <v>0</v>
      </c>
      <c r="AL110" s="16">
        <v>0</v>
      </c>
      <c r="AM110" s="16">
        <v>0</v>
      </c>
      <c r="AN110" s="16"/>
      <c r="AO110" s="16">
        <v>0</v>
      </c>
      <c r="AP110" s="16">
        <v>0</v>
      </c>
      <c r="AQ110" s="16">
        <v>7.1942446043165497E-3</v>
      </c>
      <c r="AR110" s="16">
        <v>0</v>
      </c>
      <c r="AS110" s="16">
        <v>0</v>
      </c>
      <c r="AT110" s="16">
        <v>0</v>
      </c>
      <c r="AU110" s="16"/>
      <c r="AV110" s="16">
        <v>0</v>
      </c>
      <c r="AW110" s="16">
        <v>0</v>
      </c>
      <c r="AX110" s="16">
        <v>0</v>
      </c>
      <c r="AY110" s="16">
        <v>0</v>
      </c>
      <c r="AZ110" s="16">
        <v>0</v>
      </c>
      <c r="BA110" s="16">
        <v>0</v>
      </c>
      <c r="BB110" s="16">
        <v>0</v>
      </c>
      <c r="BC110" s="16">
        <v>0</v>
      </c>
      <c r="BD110" s="16">
        <v>0</v>
      </c>
      <c r="BE110" s="16">
        <v>0</v>
      </c>
      <c r="BF110" s="16">
        <v>0</v>
      </c>
      <c r="BG110" s="16">
        <v>0</v>
      </c>
      <c r="BH110" s="16">
        <v>0</v>
      </c>
      <c r="BI110" s="16">
        <v>0</v>
      </c>
      <c r="BJ110" s="16">
        <v>0</v>
      </c>
      <c r="BK110" s="16">
        <v>0</v>
      </c>
      <c r="BL110" s="16">
        <v>0</v>
      </c>
      <c r="BM110" s="16">
        <v>0</v>
      </c>
      <c r="BN110" s="16">
        <v>4.5454545454545497E-2</v>
      </c>
      <c r="BO110" s="16"/>
      <c r="BP110" s="16">
        <v>0</v>
      </c>
      <c r="BQ110" s="16"/>
      <c r="BR110" s="16">
        <v>1.7241379310344799E-3</v>
      </c>
      <c r="BS110" s="16"/>
      <c r="BT110" s="16">
        <v>0</v>
      </c>
    </row>
    <row r="111" spans="2:72" x14ac:dyDescent="0.2">
      <c r="B111" t="s">
        <v>123</v>
      </c>
      <c r="C111" s="16">
        <v>1.3966480446927401E-3</v>
      </c>
      <c r="D111" s="16">
        <v>3.8759689922480598E-3</v>
      </c>
      <c r="E111" s="16">
        <v>0</v>
      </c>
      <c r="F111" s="16">
        <v>0</v>
      </c>
      <c r="G111" s="16">
        <v>0</v>
      </c>
      <c r="H111" s="16">
        <v>0</v>
      </c>
      <c r="I111" s="16">
        <v>0</v>
      </c>
      <c r="J111" s="16">
        <v>0</v>
      </c>
      <c r="K111" s="16">
        <v>0</v>
      </c>
      <c r="L111" s="16">
        <v>0</v>
      </c>
      <c r="M111" s="16">
        <v>0</v>
      </c>
      <c r="N111" s="16">
        <v>0</v>
      </c>
      <c r="O111" s="16">
        <v>0</v>
      </c>
      <c r="P111" s="16"/>
      <c r="Q111" s="16">
        <v>0</v>
      </c>
      <c r="R111" s="16">
        <v>0</v>
      </c>
      <c r="S111" s="16">
        <v>2.8571428571428598E-2</v>
      </c>
      <c r="T111" s="16">
        <v>0</v>
      </c>
      <c r="U111" s="16">
        <v>0</v>
      </c>
      <c r="V111" s="16">
        <v>0</v>
      </c>
      <c r="W111" s="16">
        <v>0</v>
      </c>
      <c r="X111" s="16">
        <v>0</v>
      </c>
      <c r="Y111" s="16">
        <v>0</v>
      </c>
      <c r="Z111" s="16"/>
      <c r="AA111" s="16">
        <v>2.8985507246376799E-3</v>
      </c>
      <c r="AB111" s="16">
        <v>0</v>
      </c>
      <c r="AC111" s="16"/>
      <c r="AD111" s="16">
        <v>0</v>
      </c>
      <c r="AE111" s="16">
        <v>0</v>
      </c>
      <c r="AF111" s="16">
        <v>2.9411764705882401E-2</v>
      </c>
      <c r="AG111" s="16">
        <v>0</v>
      </c>
      <c r="AH111" s="16">
        <v>0</v>
      </c>
      <c r="AI111" s="16">
        <v>0</v>
      </c>
      <c r="AJ111" s="16">
        <v>0</v>
      </c>
      <c r="AK111" s="16">
        <v>0</v>
      </c>
      <c r="AL111" s="16">
        <v>0</v>
      </c>
      <c r="AM111" s="16">
        <v>0</v>
      </c>
      <c r="AN111" s="16"/>
      <c r="AO111" s="16">
        <v>0</v>
      </c>
      <c r="AP111" s="16">
        <v>0</v>
      </c>
      <c r="AQ111" s="16">
        <v>7.1942446043165497E-3</v>
      </c>
      <c r="AR111" s="16">
        <v>0</v>
      </c>
      <c r="AS111" s="16">
        <v>0</v>
      </c>
      <c r="AT111" s="16">
        <v>0</v>
      </c>
      <c r="AU111" s="16"/>
      <c r="AV111" s="16">
        <v>0</v>
      </c>
      <c r="AW111" s="16">
        <v>0</v>
      </c>
      <c r="AX111" s="16">
        <v>0</v>
      </c>
      <c r="AY111" s="16">
        <v>0</v>
      </c>
      <c r="AZ111" s="16">
        <v>0</v>
      </c>
      <c r="BA111" s="16">
        <v>2.1276595744680899E-2</v>
      </c>
      <c r="BB111" s="16">
        <v>0</v>
      </c>
      <c r="BC111" s="16">
        <v>0</v>
      </c>
      <c r="BD111" s="16">
        <v>0</v>
      </c>
      <c r="BE111" s="16">
        <v>0</v>
      </c>
      <c r="BF111" s="16">
        <v>0</v>
      </c>
      <c r="BG111" s="16">
        <v>0</v>
      </c>
      <c r="BH111" s="16">
        <v>0</v>
      </c>
      <c r="BI111" s="16">
        <v>0</v>
      </c>
      <c r="BJ111" s="16">
        <v>0</v>
      </c>
      <c r="BK111" s="16">
        <v>0</v>
      </c>
      <c r="BL111" s="16">
        <v>0</v>
      </c>
      <c r="BM111" s="16">
        <v>0</v>
      </c>
      <c r="BN111" s="16">
        <v>0</v>
      </c>
      <c r="BO111" s="16"/>
      <c r="BP111" s="16">
        <v>1.88679245283019E-3</v>
      </c>
      <c r="BQ111" s="16"/>
      <c r="BR111" s="16">
        <v>1.7241379310344799E-3</v>
      </c>
      <c r="BS111" s="16"/>
      <c r="BT111" s="16">
        <v>0</v>
      </c>
    </row>
    <row r="112" spans="2:72" x14ac:dyDescent="0.2">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row>
    <row r="113" spans="2:72" x14ac:dyDescent="0.2">
      <c r="B113" s="6" t="s">
        <v>129</v>
      </c>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row>
    <row r="114" spans="2:72" x14ac:dyDescent="0.2">
      <c r="B114" s="22" t="s">
        <v>130</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row>
    <row r="115" spans="2:72" x14ac:dyDescent="0.2">
      <c r="B115" t="s">
        <v>126</v>
      </c>
      <c r="C115" s="16">
        <v>0.115334207077326</v>
      </c>
      <c r="D115" s="16">
        <v>0.104166666666667</v>
      </c>
      <c r="E115" s="16">
        <v>0.103896103896104</v>
      </c>
      <c r="F115" s="16">
        <v>0.12121212121212099</v>
      </c>
      <c r="G115" s="16">
        <v>0.12765957446808501</v>
      </c>
      <c r="H115" s="16">
        <v>0.17777777777777801</v>
      </c>
      <c r="I115" s="16">
        <v>0.125</v>
      </c>
      <c r="J115" s="16">
        <v>0.157894736842105</v>
      </c>
      <c r="K115" s="16">
        <v>0.115384615384615</v>
      </c>
      <c r="L115" s="16">
        <v>8.5714285714285701E-2</v>
      </c>
      <c r="M115" s="16">
        <v>0.133333333333333</v>
      </c>
      <c r="N115" s="16">
        <v>0.115384615384615</v>
      </c>
      <c r="O115" s="16">
        <v>9.0909090909090898E-2</v>
      </c>
      <c r="P115" s="16"/>
      <c r="Q115" s="16">
        <v>0.32258064516128998</v>
      </c>
      <c r="R115" s="16">
        <v>0.194444444444444</v>
      </c>
      <c r="S115" s="16">
        <v>0.17777777777777801</v>
      </c>
      <c r="T115" s="16">
        <v>0.175438596491228</v>
      </c>
      <c r="U115" s="16">
        <v>6.6666666666666693E-2</v>
      </c>
      <c r="V115" s="16">
        <v>0.108108108108108</v>
      </c>
      <c r="W115" s="16">
        <v>8.98876404494382E-2</v>
      </c>
      <c r="X115" s="16">
        <v>0.10958904109589</v>
      </c>
      <c r="Y115" s="16">
        <v>8.3067092651757199E-2</v>
      </c>
      <c r="Z115" s="16"/>
      <c r="AA115" s="16">
        <v>0.14323607427055701</v>
      </c>
      <c r="AB115" s="16">
        <v>8.8082901554404097E-2</v>
      </c>
      <c r="AC115" s="16"/>
      <c r="AD115" s="16">
        <v>0.24657534246575299</v>
      </c>
      <c r="AE115" s="16">
        <v>0.22500000000000001</v>
      </c>
      <c r="AF115" s="16">
        <v>0.204545454545455</v>
      </c>
      <c r="AG115" s="16">
        <v>0.146666666666667</v>
      </c>
      <c r="AH115" s="16">
        <v>0.19642857142857101</v>
      </c>
      <c r="AI115" s="16">
        <v>6.0606060606060601E-2</v>
      </c>
      <c r="AJ115" s="16">
        <v>7.69230769230769E-2</v>
      </c>
      <c r="AK115" s="16">
        <v>0.11688311688311701</v>
      </c>
      <c r="AL115" s="16">
        <v>2.3809523809523801E-2</v>
      </c>
      <c r="AM115" s="16">
        <v>5.0724637681159403E-2</v>
      </c>
      <c r="AN115" s="16"/>
      <c r="AO115" s="16">
        <v>0.13357400722021701</v>
      </c>
      <c r="AP115" s="16">
        <v>0.10362694300518099</v>
      </c>
      <c r="AQ115" s="16">
        <v>0.11724137931034501</v>
      </c>
      <c r="AR115" s="16">
        <v>6.5789473684210495E-2</v>
      </c>
      <c r="AS115" s="16">
        <v>9.6153846153846201E-2</v>
      </c>
      <c r="AT115" s="16">
        <v>0.2</v>
      </c>
      <c r="AU115" s="16"/>
      <c r="AV115" s="16">
        <v>0.63636363636363602</v>
      </c>
      <c r="AW115" s="16">
        <v>0</v>
      </c>
      <c r="AX115" s="16">
        <v>9.375E-2</v>
      </c>
      <c r="AY115" s="16">
        <v>0.16666666666666699</v>
      </c>
      <c r="AZ115" s="16">
        <v>0.2</v>
      </c>
      <c r="BA115" s="16">
        <v>9.0909090909090898E-2</v>
      </c>
      <c r="BB115" s="16">
        <v>0.12345679012345701</v>
      </c>
      <c r="BC115" s="16">
        <v>0.13636363636363599</v>
      </c>
      <c r="BD115" s="16">
        <v>0.16666666666666699</v>
      </c>
      <c r="BE115" s="16">
        <v>0.11111111111111099</v>
      </c>
      <c r="BF115" s="16">
        <v>9.1954022988505704E-2</v>
      </c>
      <c r="BG115" s="16">
        <v>0</v>
      </c>
      <c r="BH115" s="16">
        <v>6.9444444444444406E-2</v>
      </c>
      <c r="BI115" s="16">
        <v>0.14285714285714299</v>
      </c>
      <c r="BJ115" s="16">
        <v>0.1</v>
      </c>
      <c r="BK115" s="16">
        <v>0.115384615384615</v>
      </c>
      <c r="BL115" s="16">
        <v>6.0606060606060601E-2</v>
      </c>
      <c r="BM115" s="16">
        <v>0.25</v>
      </c>
      <c r="BN115" s="16">
        <v>0.15384615384615399</v>
      </c>
      <c r="BO115" s="16"/>
      <c r="BP115" s="16">
        <v>0.115334207077326</v>
      </c>
      <c r="BQ115" s="16"/>
      <c r="BR115" s="16">
        <v>0.08</v>
      </c>
      <c r="BS115" s="16"/>
      <c r="BT115" s="16">
        <v>7.8651685393258397E-2</v>
      </c>
    </row>
    <row r="116" spans="2:72" x14ac:dyDescent="0.2">
      <c r="B116" t="s">
        <v>127</v>
      </c>
      <c r="C116" s="16">
        <v>0.65268676277850601</v>
      </c>
      <c r="D116" s="16">
        <v>0.68055555555555602</v>
      </c>
      <c r="E116" s="16">
        <v>0.76623376623376604</v>
      </c>
      <c r="F116" s="16">
        <v>0.57575757575757602</v>
      </c>
      <c r="G116" s="16">
        <v>0.61702127659574502</v>
      </c>
      <c r="H116" s="16">
        <v>0.57777777777777795</v>
      </c>
      <c r="I116" s="16">
        <v>0.56944444444444398</v>
      </c>
      <c r="J116" s="16">
        <v>0.60526315789473695</v>
      </c>
      <c r="K116" s="16">
        <v>0.73076923076923095</v>
      </c>
      <c r="L116" s="16">
        <v>0.68571428571428605</v>
      </c>
      <c r="M116" s="16">
        <v>0.53333333333333299</v>
      </c>
      <c r="N116" s="16">
        <v>0.53846153846153799</v>
      </c>
      <c r="O116" s="16">
        <v>0.72727272727272696</v>
      </c>
      <c r="P116" s="16"/>
      <c r="Q116" s="16">
        <v>0.483870967741935</v>
      </c>
      <c r="R116" s="16">
        <v>0.69444444444444398</v>
      </c>
      <c r="S116" s="16">
        <v>0.48888888888888898</v>
      </c>
      <c r="T116" s="16">
        <v>0.66666666666666696</v>
      </c>
      <c r="U116" s="16">
        <v>0.68888888888888899</v>
      </c>
      <c r="V116" s="16">
        <v>0.70270270270270296</v>
      </c>
      <c r="W116" s="16">
        <v>0.73033707865168496</v>
      </c>
      <c r="X116" s="16">
        <v>0.67123287671232901</v>
      </c>
      <c r="Y116" s="16">
        <v>0.64217252396166102</v>
      </c>
      <c r="Z116" s="16"/>
      <c r="AA116" s="16">
        <v>0.65782493368700301</v>
      </c>
      <c r="AB116" s="16">
        <v>0.64766839378238295</v>
      </c>
      <c r="AC116" s="16"/>
      <c r="AD116" s="16">
        <v>0.56164383561643805</v>
      </c>
      <c r="AE116" s="16">
        <v>0.57499999999999996</v>
      </c>
      <c r="AF116" s="16">
        <v>0.63636363636363602</v>
      </c>
      <c r="AG116" s="16">
        <v>0.6</v>
      </c>
      <c r="AH116" s="16">
        <v>0.64285714285714302</v>
      </c>
      <c r="AI116" s="16">
        <v>0.69696969696969702</v>
      </c>
      <c r="AJ116" s="16">
        <v>0.59615384615384603</v>
      </c>
      <c r="AK116" s="16">
        <v>0.71428571428571397</v>
      </c>
      <c r="AL116" s="16">
        <v>0.76190476190476197</v>
      </c>
      <c r="AM116" s="16">
        <v>0.688405797101449</v>
      </c>
      <c r="AN116" s="16"/>
      <c r="AO116" s="16">
        <v>0.61371841155234697</v>
      </c>
      <c r="AP116" s="16">
        <v>0.74093264248704704</v>
      </c>
      <c r="AQ116" s="16">
        <v>0.62068965517241403</v>
      </c>
      <c r="AR116" s="16">
        <v>0.67105263157894701</v>
      </c>
      <c r="AS116" s="16">
        <v>0.69230769230769196</v>
      </c>
      <c r="AT116" s="16">
        <v>0.46666666666666701</v>
      </c>
      <c r="AU116" s="16"/>
      <c r="AV116" s="16">
        <v>0.27272727272727298</v>
      </c>
      <c r="AW116" s="16">
        <v>1</v>
      </c>
      <c r="AX116" s="16">
        <v>0.625</v>
      </c>
      <c r="AY116" s="16">
        <v>0.5</v>
      </c>
      <c r="AZ116" s="16">
        <v>0.4</v>
      </c>
      <c r="BA116" s="16">
        <v>0.65909090909090895</v>
      </c>
      <c r="BB116" s="16">
        <v>0.69135802469135799</v>
      </c>
      <c r="BC116" s="16">
        <v>0.68181818181818199</v>
      </c>
      <c r="BD116" s="16">
        <v>0.75</v>
      </c>
      <c r="BE116" s="16">
        <v>0.65</v>
      </c>
      <c r="BF116" s="16">
        <v>0.70114942528735602</v>
      </c>
      <c r="BG116" s="16">
        <v>0.75</v>
      </c>
      <c r="BH116" s="16">
        <v>0.69444444444444398</v>
      </c>
      <c r="BI116" s="16">
        <v>0.64285714285714302</v>
      </c>
      <c r="BJ116" s="16">
        <v>0.6</v>
      </c>
      <c r="BK116" s="16">
        <v>0.61538461538461497</v>
      </c>
      <c r="BL116" s="16">
        <v>0.69696969696969702</v>
      </c>
      <c r="BM116" s="16">
        <v>0.5</v>
      </c>
      <c r="BN116" s="16">
        <v>0.61538461538461497</v>
      </c>
      <c r="BO116" s="16"/>
      <c r="BP116" s="16">
        <v>0.65268676277850601</v>
      </c>
      <c r="BQ116" s="16"/>
      <c r="BR116" s="16">
        <v>0.66222222222222205</v>
      </c>
      <c r="BS116" s="16"/>
      <c r="BT116" s="16">
        <v>0.66011235955056202</v>
      </c>
    </row>
    <row r="117" spans="2:72" x14ac:dyDescent="0.2">
      <c r="B117" t="s">
        <v>128</v>
      </c>
      <c r="C117" s="16">
        <v>0.20052424639580599</v>
      </c>
      <c r="D117" s="16">
        <v>0.194444444444444</v>
      </c>
      <c r="E117" s="16">
        <v>0.11688311688311701</v>
      </c>
      <c r="F117" s="16">
        <v>0.30303030303030298</v>
      </c>
      <c r="G117" s="16">
        <v>0.25531914893617003</v>
      </c>
      <c r="H117" s="16">
        <v>0.2</v>
      </c>
      <c r="I117" s="16">
        <v>0.26388888888888901</v>
      </c>
      <c r="J117" s="16">
        <v>0.21052631578947401</v>
      </c>
      <c r="K117" s="16">
        <v>0.115384615384615</v>
      </c>
      <c r="L117" s="16">
        <v>0.17142857142857101</v>
      </c>
      <c r="M117" s="16">
        <v>0.233333333333333</v>
      </c>
      <c r="N117" s="16">
        <v>0.230769230769231</v>
      </c>
      <c r="O117" s="16">
        <v>0.18181818181818199</v>
      </c>
      <c r="P117" s="16"/>
      <c r="Q117" s="16">
        <v>6.4516129032258104E-2</v>
      </c>
      <c r="R117" s="16">
        <v>5.5555555555555601E-2</v>
      </c>
      <c r="S117" s="16">
        <v>0.266666666666667</v>
      </c>
      <c r="T117" s="16">
        <v>0.12280701754386</v>
      </c>
      <c r="U117" s="16">
        <v>0.155555555555556</v>
      </c>
      <c r="V117" s="16">
        <v>0.14864864864864899</v>
      </c>
      <c r="W117" s="16">
        <v>0.17977528089887601</v>
      </c>
      <c r="X117" s="16">
        <v>0.20547945205479501</v>
      </c>
      <c r="Y117" s="16">
        <v>0.25878594249201298</v>
      </c>
      <c r="Z117" s="16"/>
      <c r="AA117" s="16">
        <v>0.15119363395225499</v>
      </c>
      <c r="AB117" s="16">
        <v>0.24870466321243501</v>
      </c>
      <c r="AC117" s="16"/>
      <c r="AD117" s="16">
        <v>8.2191780821917804E-2</v>
      </c>
      <c r="AE117" s="16">
        <v>0.17499999999999999</v>
      </c>
      <c r="AF117" s="16">
        <v>0.11363636363636399</v>
      </c>
      <c r="AG117" s="16">
        <v>0.18666666666666701</v>
      </c>
      <c r="AH117" s="16">
        <v>0.14285714285714299</v>
      </c>
      <c r="AI117" s="16">
        <v>0.22727272727272699</v>
      </c>
      <c r="AJ117" s="16">
        <v>0.29807692307692302</v>
      </c>
      <c r="AK117" s="16">
        <v>0.15584415584415601</v>
      </c>
      <c r="AL117" s="16">
        <v>0.214285714285714</v>
      </c>
      <c r="AM117" s="16">
        <v>0.24637681159420299</v>
      </c>
      <c r="AN117" s="16"/>
      <c r="AO117" s="16">
        <v>0.19494584837545101</v>
      </c>
      <c r="AP117" s="16">
        <v>0.13471502590673601</v>
      </c>
      <c r="AQ117" s="16">
        <v>0.24827586206896601</v>
      </c>
      <c r="AR117" s="16">
        <v>0.26315789473684198</v>
      </c>
      <c r="AS117" s="16">
        <v>0.21153846153846201</v>
      </c>
      <c r="AT117" s="16">
        <v>0.33333333333333298</v>
      </c>
      <c r="AU117" s="16"/>
      <c r="AV117" s="16">
        <v>9.0909090909090898E-2</v>
      </c>
      <c r="AW117" s="16">
        <v>0</v>
      </c>
      <c r="AX117" s="16">
        <v>0.23958333333333301</v>
      </c>
      <c r="AY117" s="16">
        <v>0.33333333333333298</v>
      </c>
      <c r="AZ117" s="16">
        <v>0.4</v>
      </c>
      <c r="BA117" s="16">
        <v>0.204545454545455</v>
      </c>
      <c r="BB117" s="16">
        <v>0.18518518518518501</v>
      </c>
      <c r="BC117" s="16">
        <v>0.18181818181818199</v>
      </c>
      <c r="BD117" s="16">
        <v>0</v>
      </c>
      <c r="BE117" s="16">
        <v>0.22222222222222199</v>
      </c>
      <c r="BF117" s="16">
        <v>0.20689655172413801</v>
      </c>
      <c r="BG117" s="16">
        <v>0.16666666666666699</v>
      </c>
      <c r="BH117" s="16">
        <v>0.20833333333333301</v>
      </c>
      <c r="BI117" s="16">
        <v>0.14285714285714299</v>
      </c>
      <c r="BJ117" s="16">
        <v>0.3</v>
      </c>
      <c r="BK117" s="16">
        <v>0.115384615384615</v>
      </c>
      <c r="BL117" s="16">
        <v>0.21212121212121199</v>
      </c>
      <c r="BM117" s="16">
        <v>0.125</v>
      </c>
      <c r="BN117" s="16">
        <v>0.15384615384615399</v>
      </c>
      <c r="BO117" s="16"/>
      <c r="BP117" s="16">
        <v>0.20052424639580599</v>
      </c>
      <c r="BQ117" s="16"/>
      <c r="BR117" s="16">
        <v>0.24</v>
      </c>
      <c r="BS117" s="16"/>
      <c r="BT117" s="16">
        <v>0.23876404494382</v>
      </c>
    </row>
    <row r="118" spans="2:72" x14ac:dyDescent="0.2">
      <c r="B118" t="s">
        <v>90</v>
      </c>
      <c r="C118" s="16">
        <v>3.1454783748361699E-2</v>
      </c>
      <c r="D118" s="16">
        <v>2.0833333333333301E-2</v>
      </c>
      <c r="E118" s="16">
        <v>1.2987012987013E-2</v>
      </c>
      <c r="F118" s="16">
        <v>0</v>
      </c>
      <c r="G118" s="16">
        <v>0</v>
      </c>
      <c r="H118" s="16">
        <v>4.4444444444444398E-2</v>
      </c>
      <c r="I118" s="16">
        <v>4.1666666666666699E-2</v>
      </c>
      <c r="J118" s="16">
        <v>2.6315789473684199E-2</v>
      </c>
      <c r="K118" s="16">
        <v>3.8461538461538498E-2</v>
      </c>
      <c r="L118" s="16">
        <v>5.7142857142857099E-2</v>
      </c>
      <c r="M118" s="16">
        <v>0.1</v>
      </c>
      <c r="N118" s="16">
        <v>0.115384615384615</v>
      </c>
      <c r="O118" s="16">
        <v>0</v>
      </c>
      <c r="P118" s="16"/>
      <c r="Q118" s="16">
        <v>0.12903225806451599</v>
      </c>
      <c r="R118" s="16">
        <v>5.5555555555555601E-2</v>
      </c>
      <c r="S118" s="16">
        <v>6.6666666666666693E-2</v>
      </c>
      <c r="T118" s="16">
        <v>3.5087719298245598E-2</v>
      </c>
      <c r="U118" s="16">
        <v>8.8888888888888906E-2</v>
      </c>
      <c r="V118" s="16">
        <v>4.0540540540540501E-2</v>
      </c>
      <c r="W118" s="16">
        <v>0</v>
      </c>
      <c r="X118" s="16">
        <v>1.3698630136986301E-2</v>
      </c>
      <c r="Y118" s="16">
        <v>1.59744408945687E-2</v>
      </c>
      <c r="Z118" s="16"/>
      <c r="AA118" s="16">
        <v>4.7745358090185701E-2</v>
      </c>
      <c r="AB118" s="16">
        <v>1.55440414507772E-2</v>
      </c>
      <c r="AC118" s="16"/>
      <c r="AD118" s="16">
        <v>0.10958904109589</v>
      </c>
      <c r="AE118" s="16">
        <v>2.5000000000000001E-2</v>
      </c>
      <c r="AF118" s="16">
        <v>4.5454545454545497E-2</v>
      </c>
      <c r="AG118" s="16">
        <v>6.6666666666666693E-2</v>
      </c>
      <c r="AH118" s="16">
        <v>1.7857142857142901E-2</v>
      </c>
      <c r="AI118" s="16">
        <v>1.5151515151515201E-2</v>
      </c>
      <c r="AJ118" s="16">
        <v>2.8846153846153799E-2</v>
      </c>
      <c r="AK118" s="16">
        <v>1.2987012987013E-2</v>
      </c>
      <c r="AL118" s="16">
        <v>0</v>
      </c>
      <c r="AM118" s="16">
        <v>1.4492753623188401E-2</v>
      </c>
      <c r="AN118" s="16"/>
      <c r="AO118" s="16">
        <v>5.7761732851985603E-2</v>
      </c>
      <c r="AP118" s="16">
        <v>2.0725388601036301E-2</v>
      </c>
      <c r="AQ118" s="16">
        <v>1.37931034482759E-2</v>
      </c>
      <c r="AR118" s="16">
        <v>0</v>
      </c>
      <c r="AS118" s="16">
        <v>0</v>
      </c>
      <c r="AT118" s="16">
        <v>0</v>
      </c>
      <c r="AU118" s="16"/>
      <c r="AV118" s="16">
        <v>0</v>
      </c>
      <c r="AW118" s="16">
        <v>0</v>
      </c>
      <c r="AX118" s="16">
        <v>4.1666666666666699E-2</v>
      </c>
      <c r="AY118" s="16">
        <v>0</v>
      </c>
      <c r="AZ118" s="16">
        <v>0</v>
      </c>
      <c r="BA118" s="16">
        <v>4.5454545454545497E-2</v>
      </c>
      <c r="BB118" s="16">
        <v>0</v>
      </c>
      <c r="BC118" s="16">
        <v>0</v>
      </c>
      <c r="BD118" s="16">
        <v>8.3333333333333301E-2</v>
      </c>
      <c r="BE118" s="16">
        <v>1.6666666666666701E-2</v>
      </c>
      <c r="BF118" s="16">
        <v>0</v>
      </c>
      <c r="BG118" s="16">
        <v>8.3333333333333301E-2</v>
      </c>
      <c r="BH118" s="16">
        <v>2.7777777777777801E-2</v>
      </c>
      <c r="BI118" s="16">
        <v>7.1428571428571397E-2</v>
      </c>
      <c r="BJ118" s="16">
        <v>0</v>
      </c>
      <c r="BK118" s="16">
        <v>0.15384615384615399</v>
      </c>
      <c r="BL118" s="16">
        <v>3.03030303030303E-2</v>
      </c>
      <c r="BM118" s="16">
        <v>0.125</v>
      </c>
      <c r="BN118" s="16">
        <v>7.69230769230769E-2</v>
      </c>
      <c r="BO118" s="16"/>
      <c r="BP118" s="16">
        <v>3.1454783748361699E-2</v>
      </c>
      <c r="BQ118" s="16"/>
      <c r="BR118" s="16">
        <v>1.7777777777777799E-2</v>
      </c>
      <c r="BS118" s="16"/>
      <c r="BT118" s="16">
        <v>2.2471910112359501E-2</v>
      </c>
    </row>
    <row r="119" spans="2:72" x14ac:dyDescent="0.2">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row>
    <row r="120" spans="2:72" x14ac:dyDescent="0.2">
      <c r="B120" s="6" t="s">
        <v>131</v>
      </c>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row>
    <row r="121" spans="2:72" x14ac:dyDescent="0.2">
      <c r="B121" s="22" t="s">
        <v>132</v>
      </c>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row>
    <row r="122" spans="2:72" x14ac:dyDescent="0.2">
      <c r="B122" t="s">
        <v>126</v>
      </c>
      <c r="C122" s="16">
        <v>0.116550116550117</v>
      </c>
      <c r="D122" s="16">
        <v>0.143646408839779</v>
      </c>
      <c r="E122" s="16">
        <v>8.8235294117647106E-2</v>
      </c>
      <c r="F122" s="16">
        <v>0</v>
      </c>
      <c r="G122" s="16">
        <v>6.8965517241379296E-2</v>
      </c>
      <c r="H122" s="16">
        <v>0.214285714285714</v>
      </c>
      <c r="I122" s="16">
        <v>0.12727272727272701</v>
      </c>
      <c r="J122" s="16">
        <v>0</v>
      </c>
      <c r="K122" s="16">
        <v>0</v>
      </c>
      <c r="L122" s="16">
        <v>0.17241379310344801</v>
      </c>
      <c r="M122" s="16">
        <v>0.14285714285714299</v>
      </c>
      <c r="N122" s="16">
        <v>0.14285714285714299</v>
      </c>
      <c r="O122" s="16">
        <v>0</v>
      </c>
      <c r="P122" s="16"/>
      <c r="Q122" s="16">
        <v>0.3125</v>
      </c>
      <c r="R122" s="16">
        <v>6.6666666666666693E-2</v>
      </c>
      <c r="S122" s="16">
        <v>0.27272727272727298</v>
      </c>
      <c r="T122" s="16">
        <v>0.13636363636363599</v>
      </c>
      <c r="U122" s="16">
        <v>0.05</v>
      </c>
      <c r="V122" s="16">
        <v>0.18</v>
      </c>
      <c r="W122" s="16">
        <v>7.3170731707317097E-2</v>
      </c>
      <c r="X122" s="16">
        <v>0.15</v>
      </c>
      <c r="Y122" s="16">
        <v>8.8785046728972E-2</v>
      </c>
      <c r="Z122" s="16"/>
      <c r="AA122" s="16">
        <v>0.14285714285714299</v>
      </c>
      <c r="AB122" s="16">
        <v>9.8425196850393706E-2</v>
      </c>
      <c r="AC122" s="16"/>
      <c r="AD122" s="16">
        <v>0.17499999999999999</v>
      </c>
      <c r="AE122" s="16">
        <v>0.157894736842105</v>
      </c>
      <c r="AF122" s="16">
        <v>0.42857142857142899</v>
      </c>
      <c r="AG122" s="16">
        <v>0.2</v>
      </c>
      <c r="AH122" s="16">
        <v>0.1875</v>
      </c>
      <c r="AI122" s="16">
        <v>0.102564102564103</v>
      </c>
      <c r="AJ122" s="16">
        <v>0.107692307692308</v>
      </c>
      <c r="AK122" s="16">
        <v>9.6153846153846201E-2</v>
      </c>
      <c r="AL122" s="16">
        <v>7.0175438596491196E-2</v>
      </c>
      <c r="AM122" s="16">
        <v>5.8823529411764698E-2</v>
      </c>
      <c r="AN122" s="16"/>
      <c r="AO122" s="16">
        <v>0.115384615384615</v>
      </c>
      <c r="AP122" s="16">
        <v>0.123893805309735</v>
      </c>
      <c r="AQ122" s="16">
        <v>0.12903225806451599</v>
      </c>
      <c r="AR122" s="16">
        <v>6.25E-2</v>
      </c>
      <c r="AS122" s="16">
        <v>5.7142857142857099E-2</v>
      </c>
      <c r="AT122" s="16">
        <v>0.375</v>
      </c>
      <c r="AU122" s="16"/>
      <c r="AV122" s="16">
        <v>0.5</v>
      </c>
      <c r="AW122" s="16">
        <v>1</v>
      </c>
      <c r="AX122" s="16">
        <v>2.04081632653061E-2</v>
      </c>
      <c r="AY122" s="16">
        <v>0</v>
      </c>
      <c r="AZ122" s="16">
        <v>0</v>
      </c>
      <c r="BA122" s="16">
        <v>9.0909090909090898E-2</v>
      </c>
      <c r="BB122" s="16">
        <v>0.102040816326531</v>
      </c>
      <c r="BC122" s="16">
        <v>0.22222222222222199</v>
      </c>
      <c r="BD122" s="16">
        <v>0.33333333333333298</v>
      </c>
      <c r="BE122" s="16">
        <v>0.144144144144144</v>
      </c>
      <c r="BF122" s="16">
        <v>5.3571428571428603E-2</v>
      </c>
      <c r="BG122" s="16">
        <v>0</v>
      </c>
      <c r="BH122" s="16">
        <v>0.108108108108108</v>
      </c>
      <c r="BI122" s="16">
        <v>0.25</v>
      </c>
      <c r="BJ122" s="16">
        <v>0.14285714285714299</v>
      </c>
      <c r="BK122" s="16">
        <v>9.0909090909090898E-2</v>
      </c>
      <c r="BL122" s="16">
        <v>0.125</v>
      </c>
      <c r="BM122" s="16">
        <v>0.42857142857142899</v>
      </c>
      <c r="BN122" s="16">
        <v>0.14285714285714299</v>
      </c>
      <c r="BO122" s="16"/>
      <c r="BP122" s="16">
        <v>0.11516853932584301</v>
      </c>
      <c r="BQ122" s="16"/>
      <c r="BR122" s="16">
        <v>9.8976109215017094E-2</v>
      </c>
      <c r="BS122" s="16"/>
      <c r="BT122" s="16">
        <v>0.116550116550117</v>
      </c>
    </row>
    <row r="123" spans="2:72" x14ac:dyDescent="0.2">
      <c r="B123" t="s">
        <v>127</v>
      </c>
      <c r="C123" s="16">
        <v>0.65967365967365998</v>
      </c>
      <c r="D123" s="16">
        <v>0.61878453038673997</v>
      </c>
      <c r="E123" s="16">
        <v>0.73529411764705899</v>
      </c>
      <c r="F123" s="16">
        <v>0.77777777777777801</v>
      </c>
      <c r="G123" s="16">
        <v>0.75862068965517204</v>
      </c>
      <c r="H123" s="16">
        <v>0.57142857142857095</v>
      </c>
      <c r="I123" s="16">
        <v>0.65454545454545499</v>
      </c>
      <c r="J123" s="16">
        <v>0.72727272727272696</v>
      </c>
      <c r="K123" s="16">
        <v>0.78571428571428603</v>
      </c>
      <c r="L123" s="16">
        <v>0.62068965517241403</v>
      </c>
      <c r="M123" s="16">
        <v>0.64285714285714302</v>
      </c>
      <c r="N123" s="16">
        <v>0.57142857142857095</v>
      </c>
      <c r="O123" s="16">
        <v>0.8</v>
      </c>
      <c r="P123" s="16"/>
      <c r="Q123" s="16">
        <v>0.5625</v>
      </c>
      <c r="R123" s="16">
        <v>0.8</v>
      </c>
      <c r="S123" s="16">
        <v>0.36363636363636398</v>
      </c>
      <c r="T123" s="16">
        <v>0.72727272727272696</v>
      </c>
      <c r="U123" s="16">
        <v>0.75</v>
      </c>
      <c r="V123" s="16">
        <v>0.62</v>
      </c>
      <c r="W123" s="16">
        <v>0.78048780487804903</v>
      </c>
      <c r="X123" s="16">
        <v>0.67500000000000004</v>
      </c>
      <c r="Y123" s="16">
        <v>0.64018691588785004</v>
      </c>
      <c r="Z123" s="16"/>
      <c r="AA123" s="16">
        <v>0.68</v>
      </c>
      <c r="AB123" s="16">
        <v>0.64566929133858297</v>
      </c>
      <c r="AC123" s="16"/>
      <c r="AD123" s="16">
        <v>0.67500000000000004</v>
      </c>
      <c r="AE123" s="16">
        <v>0.73684210526315796</v>
      </c>
      <c r="AF123" s="16">
        <v>0.42857142857142899</v>
      </c>
      <c r="AG123" s="16">
        <v>0.6</v>
      </c>
      <c r="AH123" s="16">
        <v>0.5625</v>
      </c>
      <c r="AI123" s="16">
        <v>0.71794871794871795</v>
      </c>
      <c r="AJ123" s="16">
        <v>0.507692307692308</v>
      </c>
      <c r="AK123" s="16">
        <v>0.71153846153846201</v>
      </c>
      <c r="AL123" s="16">
        <v>0.70175438596491202</v>
      </c>
      <c r="AM123" s="16">
        <v>0.74117647058823499</v>
      </c>
      <c r="AN123" s="16"/>
      <c r="AO123" s="16">
        <v>0.68461538461538496</v>
      </c>
      <c r="AP123" s="16">
        <v>0.69026548672566401</v>
      </c>
      <c r="AQ123" s="16">
        <v>0.63440860215053796</v>
      </c>
      <c r="AR123" s="16">
        <v>0.625</v>
      </c>
      <c r="AS123" s="16">
        <v>0.71428571428571397</v>
      </c>
      <c r="AT123" s="16">
        <v>0.125</v>
      </c>
      <c r="AU123" s="16"/>
      <c r="AV123" s="16">
        <v>0</v>
      </c>
      <c r="AW123" s="16">
        <v>0</v>
      </c>
      <c r="AX123" s="16">
        <v>0.65306122448979598</v>
      </c>
      <c r="AY123" s="16">
        <v>0.8</v>
      </c>
      <c r="AZ123" s="16">
        <v>1</v>
      </c>
      <c r="BA123" s="16">
        <v>0.72727272727272696</v>
      </c>
      <c r="BB123" s="16">
        <v>0.83673469387755095</v>
      </c>
      <c r="BC123" s="16">
        <v>0.55555555555555602</v>
      </c>
      <c r="BD123" s="16">
        <v>0.66666666666666696</v>
      </c>
      <c r="BE123" s="16">
        <v>0.63063063063063096</v>
      </c>
      <c r="BF123" s="16">
        <v>0.69642857142857095</v>
      </c>
      <c r="BG123" s="16">
        <v>0.5</v>
      </c>
      <c r="BH123" s="16">
        <v>0.72972972972973005</v>
      </c>
      <c r="BI123" s="16">
        <v>0.25</v>
      </c>
      <c r="BJ123" s="16">
        <v>0.71428571428571397</v>
      </c>
      <c r="BK123" s="16">
        <v>0.63636363636363602</v>
      </c>
      <c r="BL123" s="16">
        <v>0.625</v>
      </c>
      <c r="BM123" s="16">
        <v>0.14285714285714299</v>
      </c>
      <c r="BN123" s="16">
        <v>0.57142857142857095</v>
      </c>
      <c r="BO123" s="16"/>
      <c r="BP123" s="16">
        <v>0.65730337078651702</v>
      </c>
      <c r="BQ123" s="16"/>
      <c r="BR123" s="16">
        <v>0.66552901023890798</v>
      </c>
      <c r="BS123" s="16"/>
      <c r="BT123" s="16">
        <v>0.65967365967365998</v>
      </c>
    </row>
    <row r="124" spans="2:72" x14ac:dyDescent="0.2">
      <c r="B124" t="s">
        <v>128</v>
      </c>
      <c r="C124" s="16">
        <v>0.20512820512820501</v>
      </c>
      <c r="D124" s="16">
        <v>0.22099447513812201</v>
      </c>
      <c r="E124" s="16">
        <v>0.17647058823529399</v>
      </c>
      <c r="F124" s="16">
        <v>0.22222222222222199</v>
      </c>
      <c r="G124" s="16">
        <v>0.17241379310344801</v>
      </c>
      <c r="H124" s="16">
        <v>0.214285714285714</v>
      </c>
      <c r="I124" s="16">
        <v>0.2</v>
      </c>
      <c r="J124" s="16">
        <v>0.18181818181818199</v>
      </c>
      <c r="K124" s="16">
        <v>0.214285714285714</v>
      </c>
      <c r="L124" s="16">
        <v>0.13793103448275901</v>
      </c>
      <c r="M124" s="16">
        <v>0.214285714285714</v>
      </c>
      <c r="N124" s="16">
        <v>0.28571428571428598</v>
      </c>
      <c r="O124" s="16">
        <v>0.2</v>
      </c>
      <c r="P124" s="16"/>
      <c r="Q124" s="16">
        <v>0</v>
      </c>
      <c r="R124" s="16">
        <v>0.133333333333333</v>
      </c>
      <c r="S124" s="16">
        <v>0.36363636363636398</v>
      </c>
      <c r="T124" s="16">
        <v>0.13636363636363599</v>
      </c>
      <c r="U124" s="16">
        <v>0.2</v>
      </c>
      <c r="V124" s="16">
        <v>0.16</v>
      </c>
      <c r="W124" s="16">
        <v>0.146341463414634</v>
      </c>
      <c r="X124" s="16">
        <v>0.17499999999999999</v>
      </c>
      <c r="Y124" s="16">
        <v>0.25233644859813098</v>
      </c>
      <c r="Z124" s="16"/>
      <c r="AA124" s="16">
        <v>0.154285714285714</v>
      </c>
      <c r="AB124" s="16">
        <v>0.24015748031496101</v>
      </c>
      <c r="AC124" s="16"/>
      <c r="AD124" s="16">
        <v>7.4999999999999997E-2</v>
      </c>
      <c r="AE124" s="16">
        <v>0.105263157894737</v>
      </c>
      <c r="AF124" s="16">
        <v>0.14285714285714299</v>
      </c>
      <c r="AG124" s="16">
        <v>0.2</v>
      </c>
      <c r="AH124" s="16">
        <v>0.25</v>
      </c>
      <c r="AI124" s="16">
        <v>0.17948717948717899</v>
      </c>
      <c r="AJ124" s="16">
        <v>0.35384615384615398</v>
      </c>
      <c r="AK124" s="16">
        <v>0.17307692307692299</v>
      </c>
      <c r="AL124" s="16">
        <v>0.22807017543859601</v>
      </c>
      <c r="AM124" s="16">
        <v>0.188235294117647</v>
      </c>
      <c r="AN124" s="16"/>
      <c r="AO124" s="16">
        <v>0.16923076923076899</v>
      </c>
      <c r="AP124" s="16">
        <v>0.17699115044247801</v>
      </c>
      <c r="AQ124" s="16">
        <v>0.21505376344086</v>
      </c>
      <c r="AR124" s="16">
        <v>0.3125</v>
      </c>
      <c r="AS124" s="16">
        <v>0.22857142857142901</v>
      </c>
      <c r="AT124" s="16">
        <v>0.375</v>
      </c>
      <c r="AU124" s="16"/>
      <c r="AV124" s="16">
        <v>0.5</v>
      </c>
      <c r="AW124" s="16">
        <v>0</v>
      </c>
      <c r="AX124" s="16">
        <v>0.32653061224489799</v>
      </c>
      <c r="AY124" s="16">
        <v>0.2</v>
      </c>
      <c r="AZ124" s="16">
        <v>0</v>
      </c>
      <c r="BA124" s="16">
        <v>0.18181818181818199</v>
      </c>
      <c r="BB124" s="16">
        <v>6.1224489795918401E-2</v>
      </c>
      <c r="BC124" s="16">
        <v>0.22222222222222199</v>
      </c>
      <c r="BD124" s="16">
        <v>0</v>
      </c>
      <c r="BE124" s="16">
        <v>0.22522522522522501</v>
      </c>
      <c r="BF124" s="16">
        <v>0.25</v>
      </c>
      <c r="BG124" s="16">
        <v>0.25</v>
      </c>
      <c r="BH124" s="16">
        <v>0.135135135135135</v>
      </c>
      <c r="BI124" s="16">
        <v>0.375</v>
      </c>
      <c r="BJ124" s="16">
        <v>0.14285714285714299</v>
      </c>
      <c r="BK124" s="16">
        <v>0.18181818181818199</v>
      </c>
      <c r="BL124" s="16">
        <v>0.1875</v>
      </c>
      <c r="BM124" s="16">
        <v>0.14285714285714299</v>
      </c>
      <c r="BN124" s="16">
        <v>0.28571428571428598</v>
      </c>
      <c r="BO124" s="16"/>
      <c r="BP124" s="16">
        <v>0.210674157303371</v>
      </c>
      <c r="BQ124" s="16"/>
      <c r="BR124" s="16">
        <v>0.22866894197952201</v>
      </c>
      <c r="BS124" s="16"/>
      <c r="BT124" s="16">
        <v>0.20512820512820501</v>
      </c>
    </row>
    <row r="125" spans="2:72" x14ac:dyDescent="0.2">
      <c r="B125" t="s">
        <v>90</v>
      </c>
      <c r="C125" s="16">
        <v>1.8648018648018599E-2</v>
      </c>
      <c r="D125" s="16">
        <v>1.6574585635359101E-2</v>
      </c>
      <c r="E125" s="16">
        <v>0</v>
      </c>
      <c r="F125" s="16">
        <v>0</v>
      </c>
      <c r="G125" s="16">
        <v>0</v>
      </c>
      <c r="H125" s="16">
        <v>0</v>
      </c>
      <c r="I125" s="16">
        <v>1.8181818181818198E-2</v>
      </c>
      <c r="J125" s="16">
        <v>9.0909090909090898E-2</v>
      </c>
      <c r="K125" s="16">
        <v>0</v>
      </c>
      <c r="L125" s="16">
        <v>6.8965517241379296E-2</v>
      </c>
      <c r="M125" s="16">
        <v>0</v>
      </c>
      <c r="N125" s="16">
        <v>0</v>
      </c>
      <c r="O125" s="16">
        <v>0</v>
      </c>
      <c r="P125" s="16"/>
      <c r="Q125" s="16">
        <v>0.125</v>
      </c>
      <c r="R125" s="16">
        <v>0</v>
      </c>
      <c r="S125" s="16">
        <v>0</v>
      </c>
      <c r="T125" s="16">
        <v>0</v>
      </c>
      <c r="U125" s="16">
        <v>0</v>
      </c>
      <c r="V125" s="16">
        <v>0.04</v>
      </c>
      <c r="W125" s="16">
        <v>0</v>
      </c>
      <c r="X125" s="16">
        <v>0</v>
      </c>
      <c r="Y125" s="16">
        <v>1.86915887850467E-2</v>
      </c>
      <c r="Z125" s="16"/>
      <c r="AA125" s="16">
        <v>2.2857142857142899E-2</v>
      </c>
      <c r="AB125" s="16">
        <v>1.5748031496062999E-2</v>
      </c>
      <c r="AC125" s="16"/>
      <c r="AD125" s="16">
        <v>7.4999999999999997E-2</v>
      </c>
      <c r="AE125" s="16">
        <v>0</v>
      </c>
      <c r="AF125" s="16">
        <v>0</v>
      </c>
      <c r="AG125" s="16">
        <v>0</v>
      </c>
      <c r="AH125" s="16">
        <v>0</v>
      </c>
      <c r="AI125" s="16">
        <v>0</v>
      </c>
      <c r="AJ125" s="16">
        <v>3.0769230769230799E-2</v>
      </c>
      <c r="AK125" s="16">
        <v>1.9230769230769201E-2</v>
      </c>
      <c r="AL125" s="16">
        <v>0</v>
      </c>
      <c r="AM125" s="16">
        <v>1.1764705882352899E-2</v>
      </c>
      <c r="AN125" s="16"/>
      <c r="AO125" s="16">
        <v>3.0769230769230799E-2</v>
      </c>
      <c r="AP125" s="16">
        <v>8.8495575221238902E-3</v>
      </c>
      <c r="AQ125" s="16">
        <v>2.1505376344085999E-2</v>
      </c>
      <c r="AR125" s="16">
        <v>0</v>
      </c>
      <c r="AS125" s="16">
        <v>0</v>
      </c>
      <c r="AT125" s="16">
        <v>0.125</v>
      </c>
      <c r="AU125" s="16"/>
      <c r="AV125" s="16">
        <v>0</v>
      </c>
      <c r="AW125" s="16">
        <v>0</v>
      </c>
      <c r="AX125" s="16">
        <v>0</v>
      </c>
      <c r="AY125" s="16">
        <v>0</v>
      </c>
      <c r="AZ125" s="16">
        <v>0</v>
      </c>
      <c r="BA125" s="16">
        <v>0</v>
      </c>
      <c r="BB125" s="16">
        <v>0</v>
      </c>
      <c r="BC125" s="16">
        <v>0</v>
      </c>
      <c r="BD125" s="16">
        <v>0</v>
      </c>
      <c r="BE125" s="16">
        <v>0</v>
      </c>
      <c r="BF125" s="16">
        <v>0</v>
      </c>
      <c r="BG125" s="16">
        <v>0.25</v>
      </c>
      <c r="BH125" s="16">
        <v>2.7027027027027001E-2</v>
      </c>
      <c r="BI125" s="16">
        <v>0.125</v>
      </c>
      <c r="BJ125" s="16">
        <v>0</v>
      </c>
      <c r="BK125" s="16">
        <v>9.0909090909090898E-2</v>
      </c>
      <c r="BL125" s="16">
        <v>6.25E-2</v>
      </c>
      <c r="BM125" s="16">
        <v>0.28571428571428598</v>
      </c>
      <c r="BN125" s="16">
        <v>0</v>
      </c>
      <c r="BO125" s="16"/>
      <c r="BP125" s="16">
        <v>1.6853932584269701E-2</v>
      </c>
      <c r="BQ125" s="16"/>
      <c r="BR125" s="16">
        <v>6.8259385665529002E-3</v>
      </c>
      <c r="BS125" s="16"/>
      <c r="BT125" s="16">
        <v>1.8648018648018599E-2</v>
      </c>
    </row>
    <row r="126" spans="2:72" x14ac:dyDescent="0.2">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row>
    <row r="127" spans="2:72" x14ac:dyDescent="0.2">
      <c r="B127" s="6" t="s">
        <v>135</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row>
    <row r="128" spans="2:72" x14ac:dyDescent="0.2">
      <c r="B128" s="22" t="s">
        <v>136</v>
      </c>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row>
    <row r="129" spans="2:72" x14ac:dyDescent="0.2">
      <c r="B129" t="s">
        <v>126</v>
      </c>
      <c r="C129" s="16">
        <v>0.10172413793103401</v>
      </c>
      <c r="D129" s="16">
        <v>0.12735849056603801</v>
      </c>
      <c r="E129" s="16">
        <v>0.160714285714286</v>
      </c>
      <c r="F129" s="16">
        <v>8.3333333333333301E-2</v>
      </c>
      <c r="G129" s="16">
        <v>4.7619047619047603E-2</v>
      </c>
      <c r="H129" s="16">
        <v>0.10344827586206901</v>
      </c>
      <c r="I129" s="16">
        <v>7.8125E-2</v>
      </c>
      <c r="J129" s="16">
        <v>5.7142857142857099E-2</v>
      </c>
      <c r="K129" s="16">
        <v>0.125</v>
      </c>
      <c r="L129" s="16">
        <v>9.2592592592592601E-2</v>
      </c>
      <c r="M129" s="16">
        <v>4.1666666666666699E-2</v>
      </c>
      <c r="N129" s="16">
        <v>5.8823529411764698E-2</v>
      </c>
      <c r="O129" s="16">
        <v>0</v>
      </c>
      <c r="P129" s="16"/>
      <c r="Q129" s="16">
        <v>0.30434782608695699</v>
      </c>
      <c r="R129" s="16">
        <v>0.105263157894737</v>
      </c>
      <c r="S129" s="16">
        <v>0.233333333333333</v>
      </c>
      <c r="T129" s="16">
        <v>8.3333333333333301E-2</v>
      </c>
      <c r="U129" s="16">
        <v>8.8235294117647106E-2</v>
      </c>
      <c r="V129" s="16">
        <v>0.14583333333333301</v>
      </c>
      <c r="W129" s="16">
        <v>0.10606060606060599</v>
      </c>
      <c r="X129" s="16">
        <v>0.123076923076923</v>
      </c>
      <c r="Y129" s="16">
        <v>5.8139534883720902E-2</v>
      </c>
      <c r="Z129" s="16"/>
      <c r="AA129" s="16">
        <v>0.140625</v>
      </c>
      <c r="AB129" s="16">
        <v>7.1207430340557307E-2</v>
      </c>
      <c r="AC129" s="16"/>
      <c r="AD129" s="16">
        <v>0.17307692307692299</v>
      </c>
      <c r="AE129" s="16">
        <v>0.217391304347826</v>
      </c>
      <c r="AF129" s="16">
        <v>0.24137931034482801</v>
      </c>
      <c r="AG129" s="16">
        <v>8.6956521739130405E-2</v>
      </c>
      <c r="AH129" s="16">
        <v>0.13636363636363599</v>
      </c>
      <c r="AI129" s="16">
        <v>9.4339622641509399E-2</v>
      </c>
      <c r="AJ129" s="16">
        <v>5.0632911392405097E-2</v>
      </c>
      <c r="AK129" s="16">
        <v>9.0909090909090898E-2</v>
      </c>
      <c r="AL129" s="16">
        <v>5.7142857142857099E-2</v>
      </c>
      <c r="AM129" s="16">
        <v>6.25E-2</v>
      </c>
      <c r="AN129" s="16"/>
      <c r="AO129" s="16">
        <v>0.17085427135678399</v>
      </c>
      <c r="AP129" s="16">
        <v>5.0632911392405097E-2</v>
      </c>
      <c r="AQ129" s="16">
        <v>8.4745762711864403E-2</v>
      </c>
      <c r="AR129" s="16">
        <v>7.0175438596491196E-2</v>
      </c>
      <c r="AS129" s="16">
        <v>0</v>
      </c>
      <c r="AT129" s="16">
        <v>0.25</v>
      </c>
      <c r="AU129" s="16"/>
      <c r="AV129" s="16">
        <v>0.4</v>
      </c>
      <c r="AW129" s="16" t="s">
        <v>134</v>
      </c>
      <c r="AX129" s="16">
        <v>2.7777777777777801E-2</v>
      </c>
      <c r="AY129" s="16">
        <v>0.42857142857142899</v>
      </c>
      <c r="AZ129" s="16">
        <v>0</v>
      </c>
      <c r="BA129" s="16">
        <v>0.102564102564103</v>
      </c>
      <c r="BB129" s="16">
        <v>0.1</v>
      </c>
      <c r="BC129" s="16">
        <v>0.2</v>
      </c>
      <c r="BD129" s="16">
        <v>0</v>
      </c>
      <c r="BE129" s="16">
        <v>7.9136690647481994E-2</v>
      </c>
      <c r="BF129" s="16">
        <v>9.7222222222222196E-2</v>
      </c>
      <c r="BG129" s="16">
        <v>0.1</v>
      </c>
      <c r="BH129" s="16">
        <v>8.7719298245614002E-2</v>
      </c>
      <c r="BI129" s="16">
        <v>0.1</v>
      </c>
      <c r="BJ129" s="16">
        <v>0.1</v>
      </c>
      <c r="BK129" s="16">
        <v>4.5454545454545497E-2</v>
      </c>
      <c r="BL129" s="16">
        <v>0.14285714285714299</v>
      </c>
      <c r="BM129" s="16">
        <v>0.4375</v>
      </c>
      <c r="BN129" s="16">
        <v>0.14285714285714299</v>
      </c>
      <c r="BO129" s="16"/>
      <c r="BP129" s="16">
        <v>8.8888888888888906E-2</v>
      </c>
      <c r="BQ129" s="16"/>
      <c r="BR129" s="16">
        <v>0.10172413793103401</v>
      </c>
      <c r="BS129" s="16"/>
      <c r="BT129" s="16">
        <v>7.5085324232081904E-2</v>
      </c>
    </row>
    <row r="130" spans="2:72" x14ac:dyDescent="0.2">
      <c r="B130" t="s">
        <v>127</v>
      </c>
      <c r="C130" s="16">
        <v>0.64310344827586197</v>
      </c>
      <c r="D130" s="16">
        <v>0.61792452830188704</v>
      </c>
      <c r="E130" s="16">
        <v>0.60714285714285698</v>
      </c>
      <c r="F130" s="16">
        <v>0.70833333333333304</v>
      </c>
      <c r="G130" s="16">
        <v>0.69047619047619002</v>
      </c>
      <c r="H130" s="16">
        <v>0.65517241379310298</v>
      </c>
      <c r="I130" s="16">
        <v>0.65625</v>
      </c>
      <c r="J130" s="16">
        <v>0.628571428571429</v>
      </c>
      <c r="K130" s="16">
        <v>0.6875</v>
      </c>
      <c r="L130" s="16">
        <v>0.68518518518518501</v>
      </c>
      <c r="M130" s="16">
        <v>0.66666666666666696</v>
      </c>
      <c r="N130" s="16">
        <v>0.64705882352941202</v>
      </c>
      <c r="O130" s="16">
        <v>0.57142857142857095</v>
      </c>
      <c r="P130" s="16"/>
      <c r="Q130" s="16">
        <v>0.39130434782608697</v>
      </c>
      <c r="R130" s="16">
        <v>0.52631578947368396</v>
      </c>
      <c r="S130" s="16">
        <v>0.53333333333333299</v>
      </c>
      <c r="T130" s="16">
        <v>0.77777777777777801</v>
      </c>
      <c r="U130" s="16">
        <v>0.73529411764705899</v>
      </c>
      <c r="V130" s="16">
        <v>0.6875</v>
      </c>
      <c r="W130" s="16">
        <v>0.74242424242424199</v>
      </c>
      <c r="X130" s="16">
        <v>0.66153846153846196</v>
      </c>
      <c r="Y130" s="16">
        <v>0.61627906976744196</v>
      </c>
      <c r="Z130" s="16"/>
      <c r="AA130" s="16">
        <v>0.6640625</v>
      </c>
      <c r="AB130" s="16">
        <v>0.62538699690402499</v>
      </c>
      <c r="AC130" s="16"/>
      <c r="AD130" s="16">
        <v>0.61538461538461497</v>
      </c>
      <c r="AE130" s="16">
        <v>0.47826086956521702</v>
      </c>
      <c r="AF130" s="16">
        <v>0.62068965517241403</v>
      </c>
      <c r="AG130" s="16">
        <v>0.67391304347826098</v>
      </c>
      <c r="AH130" s="16">
        <v>0.68181818181818199</v>
      </c>
      <c r="AI130" s="16">
        <v>0.660377358490566</v>
      </c>
      <c r="AJ130" s="16">
        <v>0.632911392405063</v>
      </c>
      <c r="AK130" s="16">
        <v>0.66666666666666696</v>
      </c>
      <c r="AL130" s="16">
        <v>0.68571428571428605</v>
      </c>
      <c r="AM130" s="16">
        <v>0.64285714285714302</v>
      </c>
      <c r="AN130" s="16"/>
      <c r="AO130" s="16">
        <v>0.58793969849246197</v>
      </c>
      <c r="AP130" s="16">
        <v>0.759493670886076</v>
      </c>
      <c r="AQ130" s="16">
        <v>0.65254237288135597</v>
      </c>
      <c r="AR130" s="16">
        <v>0.61403508771929804</v>
      </c>
      <c r="AS130" s="16">
        <v>0.628571428571429</v>
      </c>
      <c r="AT130" s="16">
        <v>0.25</v>
      </c>
      <c r="AU130" s="16"/>
      <c r="AV130" s="16">
        <v>0.6</v>
      </c>
      <c r="AW130" s="16" t="s">
        <v>134</v>
      </c>
      <c r="AX130" s="16">
        <v>0.68055555555555602</v>
      </c>
      <c r="AY130" s="16">
        <v>0.42857142857142899</v>
      </c>
      <c r="AZ130" s="16">
        <v>1</v>
      </c>
      <c r="BA130" s="16">
        <v>0.69230769230769196</v>
      </c>
      <c r="BB130" s="16">
        <v>0.75</v>
      </c>
      <c r="BC130" s="16">
        <v>0.53333333333333299</v>
      </c>
      <c r="BD130" s="16">
        <v>0.88888888888888895</v>
      </c>
      <c r="BE130" s="16">
        <v>0.58992805755395705</v>
      </c>
      <c r="BF130" s="16">
        <v>0.63888888888888895</v>
      </c>
      <c r="BG130" s="16">
        <v>0.6</v>
      </c>
      <c r="BH130" s="16">
        <v>0.73684210526315796</v>
      </c>
      <c r="BI130" s="16">
        <v>0.7</v>
      </c>
      <c r="BJ130" s="16">
        <v>0.5</v>
      </c>
      <c r="BK130" s="16">
        <v>0.68181818181818199</v>
      </c>
      <c r="BL130" s="16">
        <v>0.61904761904761896</v>
      </c>
      <c r="BM130" s="16">
        <v>0.25</v>
      </c>
      <c r="BN130" s="16">
        <v>0.57142857142857095</v>
      </c>
      <c r="BO130" s="16"/>
      <c r="BP130" s="16">
        <v>0.64222222222222203</v>
      </c>
      <c r="BQ130" s="16"/>
      <c r="BR130" s="16">
        <v>0.64310344827586197</v>
      </c>
      <c r="BS130" s="16"/>
      <c r="BT130" s="16">
        <v>0.64163822525597303</v>
      </c>
    </row>
    <row r="131" spans="2:72" x14ac:dyDescent="0.2">
      <c r="B131" t="s">
        <v>128</v>
      </c>
      <c r="C131" s="16">
        <v>0.225862068965517</v>
      </c>
      <c r="D131" s="16">
        <v>0.235849056603774</v>
      </c>
      <c r="E131" s="16">
        <v>0.214285714285714</v>
      </c>
      <c r="F131" s="16">
        <v>0.16666666666666699</v>
      </c>
      <c r="G131" s="16">
        <v>0.214285714285714</v>
      </c>
      <c r="H131" s="16">
        <v>0.20689655172413801</v>
      </c>
      <c r="I131" s="16">
        <v>0.25</v>
      </c>
      <c r="J131" s="16">
        <v>0.25714285714285701</v>
      </c>
      <c r="K131" s="16">
        <v>0.125</v>
      </c>
      <c r="L131" s="16">
        <v>0.203703703703704</v>
      </c>
      <c r="M131" s="16">
        <v>0.20833333333333301</v>
      </c>
      <c r="N131" s="16">
        <v>0.23529411764705899</v>
      </c>
      <c r="O131" s="16">
        <v>0.42857142857142899</v>
      </c>
      <c r="P131" s="16"/>
      <c r="Q131" s="16">
        <v>0.13043478260869601</v>
      </c>
      <c r="R131" s="16">
        <v>0.21052631578947401</v>
      </c>
      <c r="S131" s="16">
        <v>0.2</v>
      </c>
      <c r="T131" s="16">
        <v>8.3333333333333301E-2</v>
      </c>
      <c r="U131" s="16">
        <v>0.11764705882352899</v>
      </c>
      <c r="V131" s="16">
        <v>0.14583333333333301</v>
      </c>
      <c r="W131" s="16">
        <v>0.12121212121212099</v>
      </c>
      <c r="X131" s="16">
        <v>0.2</v>
      </c>
      <c r="Y131" s="16">
        <v>0.321705426356589</v>
      </c>
      <c r="Z131" s="16"/>
      <c r="AA131" s="16">
        <v>0.13671875</v>
      </c>
      <c r="AB131" s="16">
        <v>0.29721362229102199</v>
      </c>
      <c r="AC131" s="16"/>
      <c r="AD131" s="16">
        <v>0.134615384615385</v>
      </c>
      <c r="AE131" s="16">
        <v>0.173913043478261</v>
      </c>
      <c r="AF131" s="16">
        <v>0.10344827586206901</v>
      </c>
      <c r="AG131" s="16">
        <v>0.19565217391304299</v>
      </c>
      <c r="AH131" s="16">
        <v>0.13636363636363599</v>
      </c>
      <c r="AI131" s="16">
        <v>0.20754716981132099</v>
      </c>
      <c r="AJ131" s="16">
        <v>0.316455696202532</v>
      </c>
      <c r="AK131" s="16">
        <v>0.21212121212121199</v>
      </c>
      <c r="AL131" s="16">
        <v>0.24285714285714299</v>
      </c>
      <c r="AM131" s="16">
        <v>0.29464285714285698</v>
      </c>
      <c r="AN131" s="16"/>
      <c r="AO131" s="16">
        <v>0.20100502512562801</v>
      </c>
      <c r="AP131" s="16">
        <v>0.177215189873418</v>
      </c>
      <c r="AQ131" s="16">
        <v>0.22881355932203401</v>
      </c>
      <c r="AR131" s="16">
        <v>0.29824561403508798</v>
      </c>
      <c r="AS131" s="16">
        <v>0.371428571428571</v>
      </c>
      <c r="AT131" s="16">
        <v>0.5</v>
      </c>
      <c r="AU131" s="16"/>
      <c r="AV131" s="16">
        <v>0</v>
      </c>
      <c r="AW131" s="16" t="s">
        <v>134</v>
      </c>
      <c r="AX131" s="16">
        <v>0.27777777777777801</v>
      </c>
      <c r="AY131" s="16">
        <v>0.14285714285714299</v>
      </c>
      <c r="AZ131" s="16">
        <v>0</v>
      </c>
      <c r="BA131" s="16">
        <v>0.17948717948717899</v>
      </c>
      <c r="BB131" s="16">
        <v>0.15</v>
      </c>
      <c r="BC131" s="16">
        <v>0.2</v>
      </c>
      <c r="BD131" s="16">
        <v>0.11111111111111099</v>
      </c>
      <c r="BE131" s="16">
        <v>0.30215827338129497</v>
      </c>
      <c r="BF131" s="16">
        <v>0.26388888888888901</v>
      </c>
      <c r="BG131" s="16">
        <v>0</v>
      </c>
      <c r="BH131" s="16">
        <v>0.175438596491228</v>
      </c>
      <c r="BI131" s="16">
        <v>0.1</v>
      </c>
      <c r="BJ131" s="16">
        <v>0.4</v>
      </c>
      <c r="BK131" s="16">
        <v>0.18181818181818199</v>
      </c>
      <c r="BL131" s="16">
        <v>0.238095238095238</v>
      </c>
      <c r="BM131" s="16">
        <v>0.1875</v>
      </c>
      <c r="BN131" s="16">
        <v>0.14285714285714299</v>
      </c>
      <c r="BO131" s="16"/>
      <c r="BP131" s="16">
        <v>0.24444444444444399</v>
      </c>
      <c r="BQ131" s="16"/>
      <c r="BR131" s="16">
        <v>0.225862068965517</v>
      </c>
      <c r="BS131" s="16"/>
      <c r="BT131" s="16">
        <v>0.273037542662116</v>
      </c>
    </row>
    <row r="132" spans="2:72" x14ac:dyDescent="0.2">
      <c r="B132" t="s">
        <v>90</v>
      </c>
      <c r="C132" s="16">
        <v>2.93103448275862E-2</v>
      </c>
      <c r="D132" s="16">
        <v>1.88679245283019E-2</v>
      </c>
      <c r="E132" s="16">
        <v>1.7857142857142901E-2</v>
      </c>
      <c r="F132" s="16">
        <v>4.1666666666666699E-2</v>
      </c>
      <c r="G132" s="16">
        <v>4.7619047619047603E-2</v>
      </c>
      <c r="H132" s="16">
        <v>3.4482758620689703E-2</v>
      </c>
      <c r="I132" s="16">
        <v>1.5625E-2</v>
      </c>
      <c r="J132" s="16">
        <v>5.7142857142857099E-2</v>
      </c>
      <c r="K132" s="16">
        <v>6.25E-2</v>
      </c>
      <c r="L132" s="16">
        <v>1.85185185185185E-2</v>
      </c>
      <c r="M132" s="16">
        <v>8.3333333333333301E-2</v>
      </c>
      <c r="N132" s="16">
        <v>5.8823529411764698E-2</v>
      </c>
      <c r="O132" s="16">
        <v>0</v>
      </c>
      <c r="P132" s="16"/>
      <c r="Q132" s="16">
        <v>0.173913043478261</v>
      </c>
      <c r="R132" s="16">
        <v>0.157894736842105</v>
      </c>
      <c r="S132" s="16">
        <v>3.3333333333333298E-2</v>
      </c>
      <c r="T132" s="16">
        <v>5.5555555555555601E-2</v>
      </c>
      <c r="U132" s="16">
        <v>5.8823529411764698E-2</v>
      </c>
      <c r="V132" s="16">
        <v>2.0833333333333301E-2</v>
      </c>
      <c r="W132" s="16">
        <v>3.03030303030303E-2</v>
      </c>
      <c r="X132" s="16">
        <v>1.5384615384615399E-2</v>
      </c>
      <c r="Y132" s="16">
        <v>3.8759689922480598E-3</v>
      </c>
      <c r="Z132" s="16"/>
      <c r="AA132" s="16">
        <v>5.859375E-2</v>
      </c>
      <c r="AB132" s="16">
        <v>6.1919504643962904E-3</v>
      </c>
      <c r="AC132" s="16"/>
      <c r="AD132" s="16">
        <v>7.69230769230769E-2</v>
      </c>
      <c r="AE132" s="16">
        <v>0.13043478260869601</v>
      </c>
      <c r="AF132" s="16">
        <v>3.4482758620689703E-2</v>
      </c>
      <c r="AG132" s="16">
        <v>4.3478260869565202E-2</v>
      </c>
      <c r="AH132" s="16">
        <v>4.5454545454545497E-2</v>
      </c>
      <c r="AI132" s="16">
        <v>3.77358490566038E-2</v>
      </c>
      <c r="AJ132" s="16">
        <v>0</v>
      </c>
      <c r="AK132" s="16">
        <v>3.03030303030303E-2</v>
      </c>
      <c r="AL132" s="16">
        <v>1.4285714285714299E-2</v>
      </c>
      <c r="AM132" s="16">
        <v>0</v>
      </c>
      <c r="AN132" s="16"/>
      <c r="AO132" s="16">
        <v>4.0201005025125601E-2</v>
      </c>
      <c r="AP132" s="16">
        <v>1.26582278481013E-2</v>
      </c>
      <c r="AQ132" s="16">
        <v>3.3898305084745797E-2</v>
      </c>
      <c r="AR132" s="16">
        <v>1.7543859649122799E-2</v>
      </c>
      <c r="AS132" s="16">
        <v>0</v>
      </c>
      <c r="AT132" s="16">
        <v>0</v>
      </c>
      <c r="AU132" s="16"/>
      <c r="AV132" s="16">
        <v>0</v>
      </c>
      <c r="AW132" s="16" t="s">
        <v>134</v>
      </c>
      <c r="AX132" s="16">
        <v>1.38888888888889E-2</v>
      </c>
      <c r="AY132" s="16">
        <v>0</v>
      </c>
      <c r="AZ132" s="16">
        <v>0</v>
      </c>
      <c r="BA132" s="16">
        <v>2.5641025641025599E-2</v>
      </c>
      <c r="BB132" s="16">
        <v>0</v>
      </c>
      <c r="BC132" s="16">
        <v>6.6666666666666693E-2</v>
      </c>
      <c r="BD132" s="16">
        <v>0</v>
      </c>
      <c r="BE132" s="16">
        <v>2.8776978417266199E-2</v>
      </c>
      <c r="BF132" s="16">
        <v>0</v>
      </c>
      <c r="BG132" s="16">
        <v>0.3</v>
      </c>
      <c r="BH132" s="16">
        <v>0</v>
      </c>
      <c r="BI132" s="16">
        <v>0.1</v>
      </c>
      <c r="BJ132" s="16">
        <v>0</v>
      </c>
      <c r="BK132" s="16">
        <v>9.0909090909090898E-2</v>
      </c>
      <c r="BL132" s="16">
        <v>0</v>
      </c>
      <c r="BM132" s="16">
        <v>0.125</v>
      </c>
      <c r="BN132" s="16">
        <v>0.14285714285714299</v>
      </c>
      <c r="BO132" s="16"/>
      <c r="BP132" s="16">
        <v>2.4444444444444401E-2</v>
      </c>
      <c r="BQ132" s="16"/>
      <c r="BR132" s="16">
        <v>2.93103448275862E-2</v>
      </c>
      <c r="BS132" s="16"/>
      <c r="BT132" s="16">
        <v>1.02389078498294E-2</v>
      </c>
    </row>
    <row r="133" spans="2:72" x14ac:dyDescent="0.2">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row>
    <row r="134" spans="2:72" x14ac:dyDescent="0.2">
      <c r="B134" s="6" t="s">
        <v>142</v>
      </c>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row>
    <row r="135" spans="2:72" x14ac:dyDescent="0.2">
      <c r="B135" s="22" t="s">
        <v>125</v>
      </c>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row>
    <row r="136" spans="2:72" x14ac:dyDescent="0.2">
      <c r="B136" t="s">
        <v>137</v>
      </c>
      <c r="C136" s="16">
        <v>0.18575418994413401</v>
      </c>
      <c r="D136" s="16">
        <v>0.224806201550388</v>
      </c>
      <c r="E136" s="16">
        <v>8.3333333333333301E-2</v>
      </c>
      <c r="F136" s="16">
        <v>0.13793103448275901</v>
      </c>
      <c r="G136" s="16">
        <v>0.22</v>
      </c>
      <c r="H136" s="16">
        <v>0.114285714285714</v>
      </c>
      <c r="I136" s="16">
        <v>0.102564102564103</v>
      </c>
      <c r="J136" s="16">
        <v>0.155555555555556</v>
      </c>
      <c r="K136" s="16">
        <v>0.40909090909090901</v>
      </c>
      <c r="L136" s="16">
        <v>0.21212121212121199</v>
      </c>
      <c r="M136" s="16">
        <v>0.17241379310344801</v>
      </c>
      <c r="N136" s="16">
        <v>0.25</v>
      </c>
      <c r="O136" s="16">
        <v>0.125</v>
      </c>
      <c r="P136" s="16"/>
      <c r="Q136" s="16">
        <v>5.4054054054054099E-2</v>
      </c>
      <c r="R136" s="16">
        <v>0</v>
      </c>
      <c r="S136" s="16">
        <v>8.5714285714285701E-2</v>
      </c>
      <c r="T136" s="16">
        <v>6.8181818181818205E-2</v>
      </c>
      <c r="U136" s="16">
        <v>6.8181818181818205E-2</v>
      </c>
      <c r="V136" s="16">
        <v>0.12987012987013</v>
      </c>
      <c r="W136" s="16">
        <v>0.16250000000000001</v>
      </c>
      <c r="X136" s="16">
        <v>0.21333333333333299</v>
      </c>
      <c r="Y136" s="16">
        <v>0.28135593220339</v>
      </c>
      <c r="Z136" s="16"/>
      <c r="AA136" s="16">
        <v>9.8550724637681206E-2</v>
      </c>
      <c r="AB136" s="16">
        <v>0.267567567567568</v>
      </c>
      <c r="AC136" s="16"/>
      <c r="AD136" s="16">
        <v>6.4102564102564097E-2</v>
      </c>
      <c r="AE136" s="16">
        <v>2.8571428571428598E-2</v>
      </c>
      <c r="AF136" s="16">
        <v>0.11764705882352899</v>
      </c>
      <c r="AG136" s="16">
        <v>7.0175438596491196E-2</v>
      </c>
      <c r="AH136" s="16">
        <v>0.14285714285714299</v>
      </c>
      <c r="AI136" s="16">
        <v>8.5714285714285701E-2</v>
      </c>
      <c r="AJ136" s="16">
        <v>0.24468085106383</v>
      </c>
      <c r="AK136" s="16">
        <v>0.21052631578947401</v>
      </c>
      <c r="AL136" s="16">
        <v>0.296296296296296</v>
      </c>
      <c r="AM136" s="16">
        <v>0.31496062992126</v>
      </c>
      <c r="AN136" s="16"/>
      <c r="AO136" s="16">
        <v>8.1395348837209294E-2</v>
      </c>
      <c r="AP136" s="16">
        <v>0.15343915343915299</v>
      </c>
      <c r="AQ136" s="16">
        <v>0.26618705035971202</v>
      </c>
      <c r="AR136" s="16">
        <v>0.26760563380281699</v>
      </c>
      <c r="AS136" s="16">
        <v>0.52500000000000002</v>
      </c>
      <c r="AT136" s="16">
        <v>0.38461538461538503</v>
      </c>
      <c r="AU136" s="16"/>
      <c r="AV136" s="16">
        <v>0</v>
      </c>
      <c r="AW136" s="16">
        <v>0</v>
      </c>
      <c r="AX136" s="16">
        <v>0.31168831168831201</v>
      </c>
      <c r="AY136" s="16">
        <v>0</v>
      </c>
      <c r="AZ136" s="16">
        <v>0</v>
      </c>
      <c r="BA136" s="16">
        <v>0.10638297872340401</v>
      </c>
      <c r="BB136" s="16">
        <v>0.157894736842105</v>
      </c>
      <c r="BC136" s="16">
        <v>0.157894736842105</v>
      </c>
      <c r="BD136" s="16">
        <v>0.15384615384615399</v>
      </c>
      <c r="BE136" s="16">
        <v>0.217391304347826</v>
      </c>
      <c r="BF136" s="16">
        <v>0.265060240963855</v>
      </c>
      <c r="BG136" s="16">
        <v>0.18181818181818199</v>
      </c>
      <c r="BH136" s="16">
        <v>0.173913043478261</v>
      </c>
      <c r="BI136" s="16">
        <v>0.133333333333333</v>
      </c>
      <c r="BJ136" s="16">
        <v>7.69230769230769E-2</v>
      </c>
      <c r="BK136" s="16">
        <v>0.11111111111111099</v>
      </c>
      <c r="BL136" s="16">
        <v>0.21875</v>
      </c>
      <c r="BM136" s="16">
        <v>0</v>
      </c>
      <c r="BN136" s="16">
        <v>9.0909090909090898E-2</v>
      </c>
      <c r="BO136" s="16"/>
      <c r="BP136" s="16">
        <v>0.22641509433962301</v>
      </c>
      <c r="BQ136" s="16"/>
      <c r="BR136" s="16">
        <v>0.198275862068966</v>
      </c>
      <c r="BS136" s="16"/>
      <c r="BT136" s="16">
        <v>0.20279720279720301</v>
      </c>
    </row>
    <row r="137" spans="2:72" x14ac:dyDescent="0.2">
      <c r="B137" t="s">
        <v>138</v>
      </c>
      <c r="C137" s="16">
        <v>0.51536312849162003</v>
      </c>
      <c r="D137" s="16">
        <v>0.51550387596899205</v>
      </c>
      <c r="E137" s="16">
        <v>0.51388888888888895</v>
      </c>
      <c r="F137" s="16">
        <v>0.51724137931034497</v>
      </c>
      <c r="G137" s="16">
        <v>0.56000000000000005</v>
      </c>
      <c r="H137" s="16">
        <v>0.57142857142857095</v>
      </c>
      <c r="I137" s="16">
        <v>0.53846153846153799</v>
      </c>
      <c r="J137" s="16">
        <v>0.422222222222222</v>
      </c>
      <c r="K137" s="16">
        <v>0.54545454545454497</v>
      </c>
      <c r="L137" s="16">
        <v>0.45454545454545497</v>
      </c>
      <c r="M137" s="16">
        <v>0.58620689655172398</v>
      </c>
      <c r="N137" s="16">
        <v>0.41666666666666702</v>
      </c>
      <c r="O137" s="16">
        <v>0.75</v>
      </c>
      <c r="P137" s="16"/>
      <c r="Q137" s="16">
        <v>0.27027027027027001</v>
      </c>
      <c r="R137" s="16">
        <v>0.32142857142857101</v>
      </c>
      <c r="S137" s="16">
        <v>0.314285714285714</v>
      </c>
      <c r="T137" s="16">
        <v>0.52272727272727304</v>
      </c>
      <c r="U137" s="16">
        <v>0.68181818181818199</v>
      </c>
      <c r="V137" s="16">
        <v>0.59740259740259705</v>
      </c>
      <c r="W137" s="16">
        <v>0.6</v>
      </c>
      <c r="X137" s="16">
        <v>0.57333333333333303</v>
      </c>
      <c r="Y137" s="16">
        <v>0.50508474576271201</v>
      </c>
      <c r="Z137" s="16"/>
      <c r="AA137" s="16">
        <v>0.51304347826087005</v>
      </c>
      <c r="AB137" s="16">
        <v>0.51891891891891895</v>
      </c>
      <c r="AC137" s="16"/>
      <c r="AD137" s="16">
        <v>0.33333333333333298</v>
      </c>
      <c r="AE137" s="16">
        <v>0.48571428571428599</v>
      </c>
      <c r="AF137" s="16">
        <v>0.38235294117647101</v>
      </c>
      <c r="AG137" s="16">
        <v>0.61403508771929804</v>
      </c>
      <c r="AH137" s="16">
        <v>0.44642857142857101</v>
      </c>
      <c r="AI137" s="16">
        <v>0.61428571428571399</v>
      </c>
      <c r="AJ137" s="16">
        <v>0.51063829787234005</v>
      </c>
      <c r="AK137" s="16">
        <v>0.64473684210526305</v>
      </c>
      <c r="AL137" s="16">
        <v>0.54320987654320996</v>
      </c>
      <c r="AM137" s="16">
        <v>0.51968503937007904</v>
      </c>
      <c r="AN137" s="16"/>
      <c r="AO137" s="16">
        <v>0.45736434108527102</v>
      </c>
      <c r="AP137" s="16">
        <v>0.61375661375661394</v>
      </c>
      <c r="AQ137" s="16">
        <v>0.56115107913669104</v>
      </c>
      <c r="AR137" s="16">
        <v>0.46478873239436602</v>
      </c>
      <c r="AS137" s="16">
        <v>0.375</v>
      </c>
      <c r="AT137" s="16">
        <v>0.38461538461538503</v>
      </c>
      <c r="AU137" s="16"/>
      <c r="AV137" s="16">
        <v>0.16666666666666699</v>
      </c>
      <c r="AW137" s="16">
        <v>0.5</v>
      </c>
      <c r="AX137" s="16">
        <v>0.506493506493506</v>
      </c>
      <c r="AY137" s="16">
        <v>0.5</v>
      </c>
      <c r="AZ137" s="16">
        <v>0.25</v>
      </c>
      <c r="BA137" s="16">
        <v>0.53191489361702105</v>
      </c>
      <c r="BB137" s="16">
        <v>0.51315789473684204</v>
      </c>
      <c r="BC137" s="16">
        <v>0.47368421052631599</v>
      </c>
      <c r="BD137" s="16">
        <v>0.46153846153846201</v>
      </c>
      <c r="BE137" s="16">
        <v>0.57142857142857095</v>
      </c>
      <c r="BF137" s="16">
        <v>0.50602409638554202</v>
      </c>
      <c r="BG137" s="16">
        <v>0.36363636363636398</v>
      </c>
      <c r="BH137" s="16">
        <v>0.565217391304348</v>
      </c>
      <c r="BI137" s="16">
        <v>0.266666666666667</v>
      </c>
      <c r="BJ137" s="16">
        <v>0.61538461538461497</v>
      </c>
      <c r="BK137" s="16">
        <v>0.52777777777777801</v>
      </c>
      <c r="BL137" s="16">
        <v>0.46875</v>
      </c>
      <c r="BM137" s="16">
        <v>0.35</v>
      </c>
      <c r="BN137" s="16">
        <v>0.59090909090909105</v>
      </c>
      <c r="BO137" s="16"/>
      <c r="BP137" s="16">
        <v>0.53773584905660399</v>
      </c>
      <c r="BQ137" s="16"/>
      <c r="BR137" s="16">
        <v>0.50344827586206897</v>
      </c>
      <c r="BS137" s="16"/>
      <c r="BT137" s="16">
        <v>0.55011655011655003</v>
      </c>
    </row>
    <row r="138" spans="2:72" x14ac:dyDescent="0.2">
      <c r="B138" t="s">
        <v>139</v>
      </c>
      <c r="C138" s="16">
        <v>0.269553072625698</v>
      </c>
      <c r="D138" s="16">
        <v>0.21317829457364301</v>
      </c>
      <c r="E138" s="16">
        <v>0.38888888888888901</v>
      </c>
      <c r="F138" s="16">
        <v>0.27586206896551702</v>
      </c>
      <c r="G138" s="16">
        <v>0.22</v>
      </c>
      <c r="H138" s="16">
        <v>0.25714285714285701</v>
      </c>
      <c r="I138" s="16">
        <v>0.34615384615384598</v>
      </c>
      <c r="J138" s="16">
        <v>0.4</v>
      </c>
      <c r="K138" s="16">
        <v>4.5454545454545497E-2</v>
      </c>
      <c r="L138" s="16">
        <v>0.33333333333333298</v>
      </c>
      <c r="M138" s="16">
        <v>0.24137931034482801</v>
      </c>
      <c r="N138" s="16">
        <v>0.25</v>
      </c>
      <c r="O138" s="16">
        <v>0.125</v>
      </c>
      <c r="P138" s="16"/>
      <c r="Q138" s="16">
        <v>0.62162162162162204</v>
      </c>
      <c r="R138" s="16">
        <v>0.67857142857142905</v>
      </c>
      <c r="S138" s="16">
        <v>0.6</v>
      </c>
      <c r="T138" s="16">
        <v>0.40909090909090901</v>
      </c>
      <c r="U138" s="16">
        <v>0.25</v>
      </c>
      <c r="V138" s="16">
        <v>0.25974025974025999</v>
      </c>
      <c r="W138" s="16">
        <v>0.1875</v>
      </c>
      <c r="X138" s="16">
        <v>0.16</v>
      </c>
      <c r="Y138" s="16">
        <v>0.17966101694915301</v>
      </c>
      <c r="Z138" s="16"/>
      <c r="AA138" s="16">
        <v>0.36811594202898601</v>
      </c>
      <c r="AB138" s="16">
        <v>0.17567567567567599</v>
      </c>
      <c r="AC138" s="16"/>
      <c r="AD138" s="16">
        <v>0.56410256410256399</v>
      </c>
      <c r="AE138" s="16">
        <v>0.42857142857142899</v>
      </c>
      <c r="AF138" s="16">
        <v>0.5</v>
      </c>
      <c r="AG138" s="16">
        <v>0.28070175438596501</v>
      </c>
      <c r="AH138" s="16">
        <v>0.39285714285714302</v>
      </c>
      <c r="AI138" s="16">
        <v>0.28571428571428598</v>
      </c>
      <c r="AJ138" s="16">
        <v>0.20212765957446799</v>
      </c>
      <c r="AK138" s="16">
        <v>0.144736842105263</v>
      </c>
      <c r="AL138" s="16">
        <v>0.12345679012345701</v>
      </c>
      <c r="AM138" s="16">
        <v>0.12598425196850399</v>
      </c>
      <c r="AN138" s="16"/>
      <c r="AO138" s="16">
        <v>0.43023255813953498</v>
      </c>
      <c r="AP138" s="16">
        <v>0.206349206349206</v>
      </c>
      <c r="AQ138" s="16">
        <v>0.15107913669064699</v>
      </c>
      <c r="AR138" s="16">
        <v>0.22535211267605601</v>
      </c>
      <c r="AS138" s="16">
        <v>7.4999999999999997E-2</v>
      </c>
      <c r="AT138" s="16">
        <v>0.15384615384615399</v>
      </c>
      <c r="AU138" s="16"/>
      <c r="AV138" s="16">
        <v>0.5</v>
      </c>
      <c r="AW138" s="16">
        <v>0.5</v>
      </c>
      <c r="AX138" s="16">
        <v>0.15584415584415601</v>
      </c>
      <c r="AY138" s="16">
        <v>0.4</v>
      </c>
      <c r="AZ138" s="16">
        <v>0.75</v>
      </c>
      <c r="BA138" s="16">
        <v>0.340425531914894</v>
      </c>
      <c r="BB138" s="16">
        <v>0.28947368421052599</v>
      </c>
      <c r="BC138" s="16">
        <v>0.36842105263157898</v>
      </c>
      <c r="BD138" s="16">
        <v>0.30769230769230799</v>
      </c>
      <c r="BE138" s="16">
        <v>0.19254658385093201</v>
      </c>
      <c r="BF138" s="16">
        <v>0.20481927710843401</v>
      </c>
      <c r="BG138" s="16">
        <v>0.45454545454545497</v>
      </c>
      <c r="BH138" s="16">
        <v>0.231884057971014</v>
      </c>
      <c r="BI138" s="16">
        <v>0.53333333333333299</v>
      </c>
      <c r="BJ138" s="16">
        <v>0.230769230769231</v>
      </c>
      <c r="BK138" s="16">
        <v>0.33333333333333298</v>
      </c>
      <c r="BL138" s="16">
        <v>0.28125</v>
      </c>
      <c r="BM138" s="16">
        <v>0.65</v>
      </c>
      <c r="BN138" s="16">
        <v>0.31818181818181801</v>
      </c>
      <c r="BO138" s="16"/>
      <c r="BP138" s="16">
        <v>0.20754716981132099</v>
      </c>
      <c r="BQ138" s="16"/>
      <c r="BR138" s="16">
        <v>0.26551724137930999</v>
      </c>
      <c r="BS138" s="16"/>
      <c r="BT138" s="16">
        <v>0.20979020979021001</v>
      </c>
    </row>
    <row r="139" spans="2:72" x14ac:dyDescent="0.2">
      <c r="B139" t="s">
        <v>140</v>
      </c>
      <c r="C139" s="16">
        <v>2.3743016759776501E-2</v>
      </c>
      <c r="D139" s="16">
        <v>3.4883720930232599E-2</v>
      </c>
      <c r="E139" s="16">
        <v>1.38888888888889E-2</v>
      </c>
      <c r="F139" s="16">
        <v>3.4482758620689703E-2</v>
      </c>
      <c r="G139" s="16">
        <v>0</v>
      </c>
      <c r="H139" s="16">
        <v>5.7142857142857099E-2</v>
      </c>
      <c r="I139" s="16">
        <v>1.2820512820512799E-2</v>
      </c>
      <c r="J139" s="16">
        <v>2.2222222222222199E-2</v>
      </c>
      <c r="K139" s="16">
        <v>0</v>
      </c>
      <c r="L139" s="16">
        <v>0</v>
      </c>
      <c r="M139" s="16">
        <v>0</v>
      </c>
      <c r="N139" s="16">
        <v>8.3333333333333301E-2</v>
      </c>
      <c r="O139" s="16">
        <v>0</v>
      </c>
      <c r="P139" s="16"/>
      <c r="Q139" s="16">
        <v>2.7027027027027001E-2</v>
      </c>
      <c r="R139" s="16">
        <v>0</v>
      </c>
      <c r="S139" s="16">
        <v>0</v>
      </c>
      <c r="T139" s="16">
        <v>0</v>
      </c>
      <c r="U139" s="16">
        <v>0</v>
      </c>
      <c r="V139" s="16">
        <v>1.2987012987013E-2</v>
      </c>
      <c r="W139" s="16">
        <v>0.05</v>
      </c>
      <c r="X139" s="16">
        <v>5.3333333333333302E-2</v>
      </c>
      <c r="Y139" s="16">
        <v>2.3728813559322E-2</v>
      </c>
      <c r="Z139" s="16"/>
      <c r="AA139" s="16">
        <v>1.7391304347826101E-2</v>
      </c>
      <c r="AB139" s="16">
        <v>2.97297297297297E-2</v>
      </c>
      <c r="AC139" s="16"/>
      <c r="AD139" s="16">
        <v>1.2820512820512799E-2</v>
      </c>
      <c r="AE139" s="16">
        <v>5.7142857142857099E-2</v>
      </c>
      <c r="AF139" s="16">
        <v>0</v>
      </c>
      <c r="AG139" s="16">
        <v>3.5087719298245598E-2</v>
      </c>
      <c r="AH139" s="16">
        <v>1.7857142857142901E-2</v>
      </c>
      <c r="AI139" s="16">
        <v>1.4285714285714299E-2</v>
      </c>
      <c r="AJ139" s="16">
        <v>4.2553191489361701E-2</v>
      </c>
      <c r="AK139" s="16">
        <v>0</v>
      </c>
      <c r="AL139" s="16">
        <v>2.4691358024691398E-2</v>
      </c>
      <c r="AM139" s="16">
        <v>3.1496062992125998E-2</v>
      </c>
      <c r="AN139" s="16"/>
      <c r="AO139" s="16">
        <v>2.7131782945736399E-2</v>
      </c>
      <c r="AP139" s="16">
        <v>2.1164021164021201E-2</v>
      </c>
      <c r="AQ139" s="16">
        <v>1.4388489208633099E-2</v>
      </c>
      <c r="AR139" s="16">
        <v>4.2253521126760597E-2</v>
      </c>
      <c r="AS139" s="16">
        <v>2.5000000000000001E-2</v>
      </c>
      <c r="AT139" s="16">
        <v>0</v>
      </c>
      <c r="AU139" s="16"/>
      <c r="AV139" s="16">
        <v>0.33333333333333298</v>
      </c>
      <c r="AW139" s="16">
        <v>0</v>
      </c>
      <c r="AX139" s="16">
        <v>2.5974025974026E-2</v>
      </c>
      <c r="AY139" s="16">
        <v>0</v>
      </c>
      <c r="AZ139" s="16">
        <v>0</v>
      </c>
      <c r="BA139" s="16">
        <v>2.1276595744680899E-2</v>
      </c>
      <c r="BB139" s="16">
        <v>3.94736842105263E-2</v>
      </c>
      <c r="BC139" s="16">
        <v>0</v>
      </c>
      <c r="BD139" s="16">
        <v>7.69230769230769E-2</v>
      </c>
      <c r="BE139" s="16">
        <v>1.2422360248447201E-2</v>
      </c>
      <c r="BF139" s="16">
        <v>2.40963855421687E-2</v>
      </c>
      <c r="BG139" s="16">
        <v>0</v>
      </c>
      <c r="BH139" s="16">
        <v>2.8985507246376802E-2</v>
      </c>
      <c r="BI139" s="16">
        <v>6.6666666666666693E-2</v>
      </c>
      <c r="BJ139" s="16">
        <v>7.69230769230769E-2</v>
      </c>
      <c r="BK139" s="16">
        <v>0</v>
      </c>
      <c r="BL139" s="16">
        <v>0</v>
      </c>
      <c r="BM139" s="16">
        <v>0</v>
      </c>
      <c r="BN139" s="16">
        <v>0</v>
      </c>
      <c r="BO139" s="16"/>
      <c r="BP139" s="16">
        <v>2.4528301886792499E-2</v>
      </c>
      <c r="BQ139" s="16"/>
      <c r="BR139" s="16">
        <v>2.7586206896551699E-2</v>
      </c>
      <c r="BS139" s="16"/>
      <c r="BT139" s="16">
        <v>3.03030303030303E-2</v>
      </c>
    </row>
    <row r="140" spans="2:72" x14ac:dyDescent="0.2">
      <c r="B140" t="s">
        <v>141</v>
      </c>
      <c r="C140" s="16">
        <v>2.7932960893854702E-3</v>
      </c>
      <c r="D140" s="16">
        <v>3.8759689922480598E-3</v>
      </c>
      <c r="E140" s="16">
        <v>0</v>
      </c>
      <c r="F140" s="16">
        <v>3.4482758620689703E-2</v>
      </c>
      <c r="G140" s="16">
        <v>0</v>
      </c>
      <c r="H140" s="16">
        <v>0</v>
      </c>
      <c r="I140" s="16">
        <v>0</v>
      </c>
      <c r="J140" s="16">
        <v>0</v>
      </c>
      <c r="K140" s="16">
        <v>0</v>
      </c>
      <c r="L140" s="16">
        <v>0</v>
      </c>
      <c r="M140" s="16">
        <v>0</v>
      </c>
      <c r="N140" s="16">
        <v>0</v>
      </c>
      <c r="O140" s="16">
        <v>0</v>
      </c>
      <c r="P140" s="16"/>
      <c r="Q140" s="16">
        <v>0</v>
      </c>
      <c r="R140" s="16">
        <v>0</v>
      </c>
      <c r="S140" s="16">
        <v>0</v>
      </c>
      <c r="T140" s="16">
        <v>0</v>
      </c>
      <c r="U140" s="16">
        <v>0</v>
      </c>
      <c r="V140" s="16">
        <v>0</v>
      </c>
      <c r="W140" s="16">
        <v>0</v>
      </c>
      <c r="X140" s="16">
        <v>0</v>
      </c>
      <c r="Y140" s="16">
        <v>6.7796610169491497E-3</v>
      </c>
      <c r="Z140" s="16"/>
      <c r="AA140" s="16">
        <v>0</v>
      </c>
      <c r="AB140" s="16">
        <v>5.40540540540541E-3</v>
      </c>
      <c r="AC140" s="16"/>
      <c r="AD140" s="16">
        <v>1.2820512820512799E-2</v>
      </c>
      <c r="AE140" s="16">
        <v>0</v>
      </c>
      <c r="AF140" s="16">
        <v>0</v>
      </c>
      <c r="AG140" s="16">
        <v>0</v>
      </c>
      <c r="AH140" s="16">
        <v>0</v>
      </c>
      <c r="AI140" s="16">
        <v>0</v>
      </c>
      <c r="AJ140" s="16">
        <v>0</v>
      </c>
      <c r="AK140" s="16">
        <v>0</v>
      </c>
      <c r="AL140" s="16">
        <v>1.2345679012345699E-2</v>
      </c>
      <c r="AM140" s="16">
        <v>0</v>
      </c>
      <c r="AN140" s="16"/>
      <c r="AO140" s="16">
        <v>0</v>
      </c>
      <c r="AP140" s="16">
        <v>0</v>
      </c>
      <c r="AQ140" s="16">
        <v>7.1942446043165497E-3</v>
      </c>
      <c r="AR140" s="16">
        <v>0</v>
      </c>
      <c r="AS140" s="16">
        <v>0</v>
      </c>
      <c r="AT140" s="16">
        <v>7.69230769230769E-2</v>
      </c>
      <c r="AU140" s="16"/>
      <c r="AV140" s="16">
        <v>0</v>
      </c>
      <c r="AW140" s="16">
        <v>0</v>
      </c>
      <c r="AX140" s="16">
        <v>0</v>
      </c>
      <c r="AY140" s="16">
        <v>0.1</v>
      </c>
      <c r="AZ140" s="16">
        <v>0</v>
      </c>
      <c r="BA140" s="16">
        <v>0</v>
      </c>
      <c r="BB140" s="16">
        <v>0</v>
      </c>
      <c r="BC140" s="16">
        <v>0</v>
      </c>
      <c r="BD140" s="16">
        <v>0</v>
      </c>
      <c r="BE140" s="16">
        <v>0</v>
      </c>
      <c r="BF140" s="16">
        <v>0</v>
      </c>
      <c r="BG140" s="16">
        <v>0</v>
      </c>
      <c r="BH140" s="16">
        <v>0</v>
      </c>
      <c r="BI140" s="16">
        <v>0</v>
      </c>
      <c r="BJ140" s="16">
        <v>0</v>
      </c>
      <c r="BK140" s="16">
        <v>0</v>
      </c>
      <c r="BL140" s="16">
        <v>3.125E-2</v>
      </c>
      <c r="BM140" s="16">
        <v>0</v>
      </c>
      <c r="BN140" s="16">
        <v>0</v>
      </c>
      <c r="BO140" s="16"/>
      <c r="BP140" s="16">
        <v>1.88679245283019E-3</v>
      </c>
      <c r="BQ140" s="16"/>
      <c r="BR140" s="16">
        <v>1.7241379310344799E-3</v>
      </c>
      <c r="BS140" s="16"/>
      <c r="BT140" s="16">
        <v>4.6620046620046603E-3</v>
      </c>
    </row>
    <row r="141" spans="2:72" x14ac:dyDescent="0.2">
      <c r="B141" t="s">
        <v>122</v>
      </c>
      <c r="C141" s="16">
        <v>2.7932960893854702E-3</v>
      </c>
      <c r="D141" s="16">
        <v>7.7519379844961196E-3</v>
      </c>
      <c r="E141" s="16">
        <v>0</v>
      </c>
      <c r="F141" s="16">
        <v>0</v>
      </c>
      <c r="G141" s="16">
        <v>0</v>
      </c>
      <c r="H141" s="16">
        <v>0</v>
      </c>
      <c r="I141" s="16">
        <v>0</v>
      </c>
      <c r="J141" s="16">
        <v>0</v>
      </c>
      <c r="K141" s="16">
        <v>0</v>
      </c>
      <c r="L141" s="16">
        <v>0</v>
      </c>
      <c r="M141" s="16">
        <v>0</v>
      </c>
      <c r="N141" s="16">
        <v>0</v>
      </c>
      <c r="O141" s="16">
        <v>0</v>
      </c>
      <c r="P141" s="16"/>
      <c r="Q141" s="16">
        <v>2.7027027027027001E-2</v>
      </c>
      <c r="R141" s="16">
        <v>0</v>
      </c>
      <c r="S141" s="16">
        <v>0</v>
      </c>
      <c r="T141" s="16">
        <v>0</v>
      </c>
      <c r="U141" s="16">
        <v>0</v>
      </c>
      <c r="V141" s="16">
        <v>0</v>
      </c>
      <c r="W141" s="16">
        <v>0</v>
      </c>
      <c r="X141" s="16">
        <v>0</v>
      </c>
      <c r="Y141" s="16">
        <v>3.3898305084745801E-3</v>
      </c>
      <c r="Z141" s="16"/>
      <c r="AA141" s="16">
        <v>2.8985507246376799E-3</v>
      </c>
      <c r="AB141" s="16">
        <v>2.7027027027026998E-3</v>
      </c>
      <c r="AC141" s="16"/>
      <c r="AD141" s="16">
        <v>1.2820512820512799E-2</v>
      </c>
      <c r="AE141" s="16">
        <v>0</v>
      </c>
      <c r="AF141" s="16">
        <v>0</v>
      </c>
      <c r="AG141" s="16">
        <v>0</v>
      </c>
      <c r="AH141" s="16">
        <v>0</v>
      </c>
      <c r="AI141" s="16">
        <v>0</v>
      </c>
      <c r="AJ141" s="16">
        <v>0</v>
      </c>
      <c r="AK141" s="16">
        <v>0</v>
      </c>
      <c r="AL141" s="16">
        <v>0</v>
      </c>
      <c r="AM141" s="16">
        <v>7.8740157480314994E-3</v>
      </c>
      <c r="AN141" s="16"/>
      <c r="AO141" s="16">
        <v>3.8759689922480598E-3</v>
      </c>
      <c r="AP141" s="16">
        <v>5.2910052910052898E-3</v>
      </c>
      <c r="AQ141" s="16">
        <v>0</v>
      </c>
      <c r="AR141" s="16">
        <v>0</v>
      </c>
      <c r="AS141" s="16">
        <v>0</v>
      </c>
      <c r="AT141" s="16">
        <v>0</v>
      </c>
      <c r="AU141" s="16"/>
      <c r="AV141" s="16">
        <v>0</v>
      </c>
      <c r="AW141" s="16">
        <v>0</v>
      </c>
      <c r="AX141" s="16">
        <v>0</v>
      </c>
      <c r="AY141" s="16">
        <v>0</v>
      </c>
      <c r="AZ141" s="16">
        <v>0</v>
      </c>
      <c r="BA141" s="16">
        <v>0</v>
      </c>
      <c r="BB141" s="16">
        <v>0</v>
      </c>
      <c r="BC141" s="16">
        <v>0</v>
      </c>
      <c r="BD141" s="16">
        <v>0</v>
      </c>
      <c r="BE141" s="16">
        <v>6.2111801242236003E-3</v>
      </c>
      <c r="BF141" s="16">
        <v>0</v>
      </c>
      <c r="BG141" s="16">
        <v>0</v>
      </c>
      <c r="BH141" s="16">
        <v>0</v>
      </c>
      <c r="BI141" s="16">
        <v>0</v>
      </c>
      <c r="BJ141" s="16">
        <v>0</v>
      </c>
      <c r="BK141" s="16">
        <v>2.7777777777777801E-2</v>
      </c>
      <c r="BL141" s="16">
        <v>0</v>
      </c>
      <c r="BM141" s="16">
        <v>0</v>
      </c>
      <c r="BN141" s="16">
        <v>0</v>
      </c>
      <c r="BO141" s="16"/>
      <c r="BP141" s="16">
        <v>1.88679245283019E-3</v>
      </c>
      <c r="BQ141" s="16"/>
      <c r="BR141" s="16">
        <v>3.4482758620689698E-3</v>
      </c>
      <c r="BS141" s="16"/>
      <c r="BT141" s="16">
        <v>2.3310023310023301E-3</v>
      </c>
    </row>
    <row r="142" spans="2:72" x14ac:dyDescent="0.2">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row>
    <row r="143" spans="2:72" x14ac:dyDescent="0.2">
      <c r="B143" s="6" t="s">
        <v>145</v>
      </c>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row>
    <row r="144" spans="2:72" x14ac:dyDescent="0.2">
      <c r="B144" s="22" t="s">
        <v>146</v>
      </c>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row>
    <row r="145" spans="2:72" x14ac:dyDescent="0.2">
      <c r="B145" t="s">
        <v>143</v>
      </c>
      <c r="C145" s="16">
        <v>0.68421052631578905</v>
      </c>
      <c r="D145" s="16">
        <v>0.8</v>
      </c>
      <c r="E145" s="16">
        <v>0</v>
      </c>
      <c r="F145" s="16">
        <v>0.5</v>
      </c>
      <c r="G145" s="16" t="s">
        <v>134</v>
      </c>
      <c r="H145" s="16">
        <v>1</v>
      </c>
      <c r="I145" s="16">
        <v>0</v>
      </c>
      <c r="J145" s="16">
        <v>1</v>
      </c>
      <c r="K145" s="16" t="s">
        <v>134</v>
      </c>
      <c r="L145" s="16" t="s">
        <v>134</v>
      </c>
      <c r="M145" s="16" t="s">
        <v>134</v>
      </c>
      <c r="N145" s="16">
        <v>0.5</v>
      </c>
      <c r="O145" s="16" t="s">
        <v>134</v>
      </c>
      <c r="P145" s="16"/>
      <c r="Q145" s="16">
        <v>0</v>
      </c>
      <c r="R145" s="16" t="s">
        <v>134</v>
      </c>
      <c r="S145" s="16" t="s">
        <v>134</v>
      </c>
      <c r="T145" s="16" t="s">
        <v>134</v>
      </c>
      <c r="U145" s="16" t="s">
        <v>134</v>
      </c>
      <c r="V145" s="16">
        <v>1</v>
      </c>
      <c r="W145" s="16">
        <v>0.75</v>
      </c>
      <c r="X145" s="16">
        <v>1</v>
      </c>
      <c r="Y145" s="16">
        <v>0.55555555555555602</v>
      </c>
      <c r="Z145" s="16"/>
      <c r="AA145" s="16">
        <v>0.66666666666666696</v>
      </c>
      <c r="AB145" s="16">
        <v>0.69230769230769196</v>
      </c>
      <c r="AC145" s="16"/>
      <c r="AD145" s="16">
        <v>0.5</v>
      </c>
      <c r="AE145" s="16">
        <v>0.5</v>
      </c>
      <c r="AF145" s="16" t="s">
        <v>134</v>
      </c>
      <c r="AG145" s="16">
        <v>0.5</v>
      </c>
      <c r="AH145" s="16">
        <v>1</v>
      </c>
      <c r="AI145" s="16">
        <v>0</v>
      </c>
      <c r="AJ145" s="16">
        <v>0.75</v>
      </c>
      <c r="AK145" s="16" t="s">
        <v>134</v>
      </c>
      <c r="AL145" s="16">
        <v>0.66666666666666696</v>
      </c>
      <c r="AM145" s="16">
        <v>1</v>
      </c>
      <c r="AN145" s="16"/>
      <c r="AO145" s="16">
        <v>0.71428571428571397</v>
      </c>
      <c r="AP145" s="16">
        <v>0.5</v>
      </c>
      <c r="AQ145" s="16">
        <v>0.66666666666666696</v>
      </c>
      <c r="AR145" s="16">
        <v>1</v>
      </c>
      <c r="AS145" s="16">
        <v>1</v>
      </c>
      <c r="AT145" s="16">
        <v>0</v>
      </c>
      <c r="AU145" s="16"/>
      <c r="AV145" s="16">
        <v>1</v>
      </c>
      <c r="AW145" s="16" t="s">
        <v>134</v>
      </c>
      <c r="AX145" s="16">
        <v>1</v>
      </c>
      <c r="AY145" s="16">
        <v>0</v>
      </c>
      <c r="AZ145" s="16" t="s">
        <v>134</v>
      </c>
      <c r="BA145" s="16">
        <v>1</v>
      </c>
      <c r="BB145" s="16">
        <v>0.66666666666666696</v>
      </c>
      <c r="BC145" s="16" t="s">
        <v>134</v>
      </c>
      <c r="BD145" s="16">
        <v>1</v>
      </c>
      <c r="BE145" s="16">
        <v>0.5</v>
      </c>
      <c r="BF145" s="16">
        <v>1</v>
      </c>
      <c r="BG145" s="16" t="s">
        <v>134</v>
      </c>
      <c r="BH145" s="16">
        <v>0.5</v>
      </c>
      <c r="BI145" s="16">
        <v>0</v>
      </c>
      <c r="BJ145" s="16">
        <v>1</v>
      </c>
      <c r="BK145" s="16" t="s">
        <v>134</v>
      </c>
      <c r="BL145" s="16">
        <v>0</v>
      </c>
      <c r="BM145" s="16" t="s">
        <v>134</v>
      </c>
      <c r="BN145" s="16" t="s">
        <v>134</v>
      </c>
      <c r="BO145" s="16"/>
      <c r="BP145" s="16">
        <v>0.78571428571428603</v>
      </c>
      <c r="BQ145" s="16"/>
      <c r="BR145" s="16">
        <v>0.70588235294117696</v>
      </c>
      <c r="BS145" s="16"/>
      <c r="BT145" s="16">
        <v>0.73333333333333295</v>
      </c>
    </row>
    <row r="146" spans="2:72" x14ac:dyDescent="0.2">
      <c r="B146" t="s">
        <v>144</v>
      </c>
      <c r="C146" s="16">
        <v>0.52631578947368396</v>
      </c>
      <c r="D146" s="16">
        <v>0.5</v>
      </c>
      <c r="E146" s="16">
        <v>1</v>
      </c>
      <c r="F146" s="16">
        <v>1</v>
      </c>
      <c r="G146" s="16" t="s">
        <v>134</v>
      </c>
      <c r="H146" s="16">
        <v>0.5</v>
      </c>
      <c r="I146" s="16">
        <v>1</v>
      </c>
      <c r="J146" s="16">
        <v>0</v>
      </c>
      <c r="K146" s="16" t="s">
        <v>134</v>
      </c>
      <c r="L146" s="16" t="s">
        <v>134</v>
      </c>
      <c r="M146" s="16" t="s">
        <v>134</v>
      </c>
      <c r="N146" s="16">
        <v>0</v>
      </c>
      <c r="O146" s="16" t="s">
        <v>134</v>
      </c>
      <c r="P146" s="16"/>
      <c r="Q146" s="16">
        <v>0</v>
      </c>
      <c r="R146" s="16" t="s">
        <v>134</v>
      </c>
      <c r="S146" s="16" t="s">
        <v>134</v>
      </c>
      <c r="T146" s="16" t="s">
        <v>134</v>
      </c>
      <c r="U146" s="16" t="s">
        <v>134</v>
      </c>
      <c r="V146" s="16">
        <v>0</v>
      </c>
      <c r="W146" s="16">
        <v>0.75</v>
      </c>
      <c r="X146" s="16">
        <v>0.5</v>
      </c>
      <c r="Y146" s="16">
        <v>0.55555555555555602</v>
      </c>
      <c r="Z146" s="16"/>
      <c r="AA146" s="16">
        <v>0.5</v>
      </c>
      <c r="AB146" s="16">
        <v>0.53846153846153799</v>
      </c>
      <c r="AC146" s="16"/>
      <c r="AD146" s="16">
        <v>0.5</v>
      </c>
      <c r="AE146" s="16">
        <v>0</v>
      </c>
      <c r="AF146" s="16" t="s">
        <v>134</v>
      </c>
      <c r="AG146" s="16">
        <v>0.5</v>
      </c>
      <c r="AH146" s="16">
        <v>0</v>
      </c>
      <c r="AI146" s="16">
        <v>1</v>
      </c>
      <c r="AJ146" s="16">
        <v>0.75</v>
      </c>
      <c r="AK146" s="16" t="s">
        <v>134</v>
      </c>
      <c r="AL146" s="16">
        <v>0.66666666666666696</v>
      </c>
      <c r="AM146" s="16">
        <v>0.5</v>
      </c>
      <c r="AN146" s="16"/>
      <c r="AO146" s="16">
        <v>0.42857142857142899</v>
      </c>
      <c r="AP146" s="16">
        <v>0.75</v>
      </c>
      <c r="AQ146" s="16">
        <v>0.66666666666666696</v>
      </c>
      <c r="AR146" s="16">
        <v>0.33333333333333298</v>
      </c>
      <c r="AS146" s="16">
        <v>1</v>
      </c>
      <c r="AT146" s="16">
        <v>0</v>
      </c>
      <c r="AU146" s="16"/>
      <c r="AV146" s="16">
        <v>0</v>
      </c>
      <c r="AW146" s="16" t="s">
        <v>134</v>
      </c>
      <c r="AX146" s="16">
        <v>1</v>
      </c>
      <c r="AY146" s="16">
        <v>1</v>
      </c>
      <c r="AZ146" s="16" t="s">
        <v>134</v>
      </c>
      <c r="BA146" s="16">
        <v>1</v>
      </c>
      <c r="BB146" s="16">
        <v>0</v>
      </c>
      <c r="BC146" s="16" t="s">
        <v>134</v>
      </c>
      <c r="BD146" s="16">
        <v>0</v>
      </c>
      <c r="BE146" s="16">
        <v>1</v>
      </c>
      <c r="BF146" s="16">
        <v>0.5</v>
      </c>
      <c r="BG146" s="16" t="s">
        <v>134</v>
      </c>
      <c r="BH146" s="16">
        <v>0.5</v>
      </c>
      <c r="BI146" s="16">
        <v>1</v>
      </c>
      <c r="BJ146" s="16">
        <v>1</v>
      </c>
      <c r="BK146" s="16" t="s">
        <v>134</v>
      </c>
      <c r="BL146" s="16">
        <v>0</v>
      </c>
      <c r="BM146" s="16" t="s">
        <v>134</v>
      </c>
      <c r="BN146" s="16" t="s">
        <v>134</v>
      </c>
      <c r="BO146" s="16"/>
      <c r="BP146" s="16">
        <v>0.5</v>
      </c>
      <c r="BQ146" s="16"/>
      <c r="BR146" s="16">
        <v>0.58823529411764697</v>
      </c>
      <c r="BS146" s="16"/>
      <c r="BT146" s="16">
        <v>0.53333333333333299</v>
      </c>
    </row>
    <row r="147" spans="2:72" x14ac:dyDescent="0.2">
      <c r="B147" t="s">
        <v>100</v>
      </c>
      <c r="C147" s="16">
        <v>5.2631578947368397E-2</v>
      </c>
      <c r="D147" s="16">
        <v>0</v>
      </c>
      <c r="E147" s="16">
        <v>0</v>
      </c>
      <c r="F147" s="16">
        <v>0</v>
      </c>
      <c r="G147" s="16" t="s">
        <v>134</v>
      </c>
      <c r="H147" s="16">
        <v>0</v>
      </c>
      <c r="I147" s="16">
        <v>0</v>
      </c>
      <c r="J147" s="16">
        <v>0</v>
      </c>
      <c r="K147" s="16" t="s">
        <v>134</v>
      </c>
      <c r="L147" s="16" t="s">
        <v>134</v>
      </c>
      <c r="M147" s="16" t="s">
        <v>134</v>
      </c>
      <c r="N147" s="16">
        <v>0.5</v>
      </c>
      <c r="O147" s="16" t="s">
        <v>134</v>
      </c>
      <c r="P147" s="16"/>
      <c r="Q147" s="16">
        <v>1</v>
      </c>
      <c r="R147" s="16" t="s">
        <v>134</v>
      </c>
      <c r="S147" s="16" t="s">
        <v>134</v>
      </c>
      <c r="T147" s="16" t="s">
        <v>134</v>
      </c>
      <c r="U147" s="16" t="s">
        <v>134</v>
      </c>
      <c r="V147" s="16">
        <v>0</v>
      </c>
      <c r="W147" s="16">
        <v>0</v>
      </c>
      <c r="X147" s="16">
        <v>0</v>
      </c>
      <c r="Y147" s="16">
        <v>0</v>
      </c>
      <c r="Z147" s="16"/>
      <c r="AA147" s="16">
        <v>0.16666666666666699</v>
      </c>
      <c r="AB147" s="16">
        <v>0</v>
      </c>
      <c r="AC147" s="16"/>
      <c r="AD147" s="16">
        <v>0</v>
      </c>
      <c r="AE147" s="16">
        <v>0.5</v>
      </c>
      <c r="AF147" s="16" t="s">
        <v>134</v>
      </c>
      <c r="AG147" s="16">
        <v>0</v>
      </c>
      <c r="AH147" s="16">
        <v>0</v>
      </c>
      <c r="AI147" s="16">
        <v>0</v>
      </c>
      <c r="AJ147" s="16">
        <v>0</v>
      </c>
      <c r="AK147" s="16" t="s">
        <v>134</v>
      </c>
      <c r="AL147" s="16">
        <v>0</v>
      </c>
      <c r="AM147" s="16">
        <v>0</v>
      </c>
      <c r="AN147" s="16"/>
      <c r="AO147" s="16">
        <v>0.14285714285714299</v>
      </c>
      <c r="AP147" s="16">
        <v>0</v>
      </c>
      <c r="AQ147" s="16">
        <v>0</v>
      </c>
      <c r="AR147" s="16">
        <v>0</v>
      </c>
      <c r="AS147" s="16">
        <v>0</v>
      </c>
      <c r="AT147" s="16">
        <v>0</v>
      </c>
      <c r="AU147" s="16"/>
      <c r="AV147" s="16">
        <v>0</v>
      </c>
      <c r="AW147" s="16" t="s">
        <v>134</v>
      </c>
      <c r="AX147" s="16">
        <v>0</v>
      </c>
      <c r="AY147" s="16">
        <v>0</v>
      </c>
      <c r="AZ147" s="16" t="s">
        <v>134</v>
      </c>
      <c r="BA147" s="16">
        <v>0</v>
      </c>
      <c r="BB147" s="16">
        <v>0.33333333333333298</v>
      </c>
      <c r="BC147" s="16" t="s">
        <v>134</v>
      </c>
      <c r="BD147" s="16">
        <v>0</v>
      </c>
      <c r="BE147" s="16">
        <v>0</v>
      </c>
      <c r="BF147" s="16">
        <v>0</v>
      </c>
      <c r="BG147" s="16" t="s">
        <v>134</v>
      </c>
      <c r="BH147" s="16">
        <v>0</v>
      </c>
      <c r="BI147" s="16">
        <v>0</v>
      </c>
      <c r="BJ147" s="16">
        <v>0</v>
      </c>
      <c r="BK147" s="16" t="s">
        <v>134</v>
      </c>
      <c r="BL147" s="16">
        <v>0</v>
      </c>
      <c r="BM147" s="16" t="s">
        <v>134</v>
      </c>
      <c r="BN147" s="16" t="s">
        <v>134</v>
      </c>
      <c r="BO147" s="16"/>
      <c r="BP147" s="16">
        <v>7.1428571428571397E-2</v>
      </c>
      <c r="BQ147" s="16"/>
      <c r="BR147" s="16">
        <v>5.8823529411764698E-2</v>
      </c>
      <c r="BS147" s="16"/>
      <c r="BT147" s="16">
        <v>0</v>
      </c>
    </row>
    <row r="148" spans="2:72" x14ac:dyDescent="0.2">
      <c r="B148" t="s">
        <v>101</v>
      </c>
      <c r="C148" s="16">
        <v>5.2631578947368397E-2</v>
      </c>
      <c r="D148" s="16">
        <v>0.1</v>
      </c>
      <c r="E148" s="16">
        <v>0</v>
      </c>
      <c r="F148" s="16">
        <v>0</v>
      </c>
      <c r="G148" s="16" t="s">
        <v>134</v>
      </c>
      <c r="H148" s="16">
        <v>0</v>
      </c>
      <c r="I148" s="16">
        <v>0</v>
      </c>
      <c r="J148" s="16">
        <v>0</v>
      </c>
      <c r="K148" s="16" t="s">
        <v>134</v>
      </c>
      <c r="L148" s="16" t="s">
        <v>134</v>
      </c>
      <c r="M148" s="16" t="s">
        <v>134</v>
      </c>
      <c r="N148" s="16">
        <v>0</v>
      </c>
      <c r="O148" s="16" t="s">
        <v>134</v>
      </c>
      <c r="P148" s="16"/>
      <c r="Q148" s="16">
        <v>0</v>
      </c>
      <c r="R148" s="16" t="s">
        <v>134</v>
      </c>
      <c r="S148" s="16" t="s">
        <v>134</v>
      </c>
      <c r="T148" s="16" t="s">
        <v>134</v>
      </c>
      <c r="U148" s="16" t="s">
        <v>134</v>
      </c>
      <c r="V148" s="16">
        <v>0</v>
      </c>
      <c r="W148" s="16">
        <v>0</v>
      </c>
      <c r="X148" s="16">
        <v>0</v>
      </c>
      <c r="Y148" s="16">
        <v>0.11111111111111099</v>
      </c>
      <c r="Z148" s="16"/>
      <c r="AA148" s="16">
        <v>0</v>
      </c>
      <c r="AB148" s="16">
        <v>7.69230769230769E-2</v>
      </c>
      <c r="AC148" s="16"/>
      <c r="AD148" s="16">
        <v>0.5</v>
      </c>
      <c r="AE148" s="16">
        <v>0</v>
      </c>
      <c r="AF148" s="16" t="s">
        <v>134</v>
      </c>
      <c r="AG148" s="16">
        <v>0</v>
      </c>
      <c r="AH148" s="16">
        <v>0</v>
      </c>
      <c r="AI148" s="16">
        <v>0</v>
      </c>
      <c r="AJ148" s="16">
        <v>0</v>
      </c>
      <c r="AK148" s="16" t="s">
        <v>134</v>
      </c>
      <c r="AL148" s="16">
        <v>0</v>
      </c>
      <c r="AM148" s="16">
        <v>0</v>
      </c>
      <c r="AN148" s="16"/>
      <c r="AO148" s="16">
        <v>0</v>
      </c>
      <c r="AP148" s="16">
        <v>0</v>
      </c>
      <c r="AQ148" s="16">
        <v>0</v>
      </c>
      <c r="AR148" s="16">
        <v>0</v>
      </c>
      <c r="AS148" s="16">
        <v>0</v>
      </c>
      <c r="AT148" s="16">
        <v>1</v>
      </c>
      <c r="AU148" s="16"/>
      <c r="AV148" s="16">
        <v>0</v>
      </c>
      <c r="AW148" s="16" t="s">
        <v>134</v>
      </c>
      <c r="AX148" s="16">
        <v>0</v>
      </c>
      <c r="AY148" s="16">
        <v>0</v>
      </c>
      <c r="AZ148" s="16" t="s">
        <v>134</v>
      </c>
      <c r="BA148" s="16">
        <v>0</v>
      </c>
      <c r="BB148" s="16">
        <v>0</v>
      </c>
      <c r="BC148" s="16" t="s">
        <v>134</v>
      </c>
      <c r="BD148" s="16">
        <v>0</v>
      </c>
      <c r="BE148" s="16">
        <v>0</v>
      </c>
      <c r="BF148" s="16">
        <v>0</v>
      </c>
      <c r="BG148" s="16" t="s">
        <v>134</v>
      </c>
      <c r="BH148" s="16">
        <v>0</v>
      </c>
      <c r="BI148" s="16">
        <v>0</v>
      </c>
      <c r="BJ148" s="16">
        <v>0</v>
      </c>
      <c r="BK148" s="16" t="s">
        <v>134</v>
      </c>
      <c r="BL148" s="16">
        <v>1</v>
      </c>
      <c r="BM148" s="16" t="s">
        <v>134</v>
      </c>
      <c r="BN148" s="16" t="s">
        <v>134</v>
      </c>
      <c r="BO148" s="16"/>
      <c r="BP148" s="16">
        <v>0</v>
      </c>
      <c r="BQ148" s="16"/>
      <c r="BR148" s="16">
        <v>0</v>
      </c>
      <c r="BS148" s="16"/>
      <c r="BT148" s="16">
        <v>6.6666666666666693E-2</v>
      </c>
    </row>
    <row r="149" spans="2:72" x14ac:dyDescent="0.2">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row>
    <row r="150" spans="2:72" x14ac:dyDescent="0.2">
      <c r="B150" s="6" t="s">
        <v>162</v>
      </c>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row>
    <row r="151" spans="2:72" x14ac:dyDescent="0.2">
      <c r="B151" s="22" t="s">
        <v>125</v>
      </c>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row>
    <row r="152" spans="2:72" x14ac:dyDescent="0.2">
      <c r="B152" t="s">
        <v>147</v>
      </c>
      <c r="C152" s="16">
        <v>0.42039106145251398</v>
      </c>
      <c r="D152" s="16">
        <v>0.40697674418604701</v>
      </c>
      <c r="E152" s="16">
        <v>0.41666666666666702</v>
      </c>
      <c r="F152" s="16">
        <v>0.37931034482758602</v>
      </c>
      <c r="G152" s="16">
        <v>0.26</v>
      </c>
      <c r="H152" s="16">
        <v>0.4</v>
      </c>
      <c r="I152" s="16">
        <v>0.43589743589743601</v>
      </c>
      <c r="J152" s="16">
        <v>0.35555555555555601</v>
      </c>
      <c r="K152" s="16">
        <v>0.27272727272727298</v>
      </c>
      <c r="L152" s="16">
        <v>0.560606060606061</v>
      </c>
      <c r="M152" s="16">
        <v>0.65517241379310298</v>
      </c>
      <c r="N152" s="16">
        <v>0.54166666666666696</v>
      </c>
      <c r="O152" s="16">
        <v>0.375</v>
      </c>
      <c r="P152" s="16"/>
      <c r="Q152" s="16">
        <v>0.45945945945945899</v>
      </c>
      <c r="R152" s="16">
        <v>0.5</v>
      </c>
      <c r="S152" s="16">
        <v>0.57142857142857095</v>
      </c>
      <c r="T152" s="16">
        <v>0.5</v>
      </c>
      <c r="U152" s="16">
        <v>0.52272727272727304</v>
      </c>
      <c r="V152" s="16">
        <v>0.45454545454545497</v>
      </c>
      <c r="W152" s="16">
        <v>0.3</v>
      </c>
      <c r="X152" s="16">
        <v>0.42666666666666703</v>
      </c>
      <c r="Y152" s="16">
        <v>0.38644067796610199</v>
      </c>
      <c r="Z152" s="16"/>
      <c r="AA152" s="16">
        <v>0.44927536231884102</v>
      </c>
      <c r="AB152" s="16">
        <v>0.39459459459459501</v>
      </c>
      <c r="AC152" s="16"/>
      <c r="AD152" s="16">
        <v>0.47435897435897401</v>
      </c>
      <c r="AE152" s="16">
        <v>0.4</v>
      </c>
      <c r="AF152" s="16">
        <v>0.41176470588235298</v>
      </c>
      <c r="AG152" s="16">
        <v>0.45614035087719301</v>
      </c>
      <c r="AH152" s="16">
        <v>0.28571428571428598</v>
      </c>
      <c r="AI152" s="16">
        <v>0.47142857142857097</v>
      </c>
      <c r="AJ152" s="16">
        <v>0.319148936170213</v>
      </c>
      <c r="AK152" s="16">
        <v>0.394736842105263</v>
      </c>
      <c r="AL152" s="16">
        <v>0.49382716049382702</v>
      </c>
      <c r="AM152" s="16">
        <v>0.45669291338582702</v>
      </c>
      <c r="AN152" s="16"/>
      <c r="AO152" s="16">
        <v>0.46124031007751898</v>
      </c>
      <c r="AP152" s="16">
        <v>0.35449735449735398</v>
      </c>
      <c r="AQ152" s="16">
        <v>0.43165467625899301</v>
      </c>
      <c r="AR152" s="16">
        <v>0.43661971830985902</v>
      </c>
      <c r="AS152" s="16">
        <v>0.375</v>
      </c>
      <c r="AT152" s="16">
        <v>0.46153846153846201</v>
      </c>
      <c r="AU152" s="16"/>
      <c r="AV152" s="16">
        <v>0.33333333333333298</v>
      </c>
      <c r="AW152" s="16">
        <v>0</v>
      </c>
      <c r="AX152" s="16">
        <v>0.29870129870129902</v>
      </c>
      <c r="AY152" s="16">
        <v>0.3</v>
      </c>
      <c r="AZ152" s="16">
        <v>0.75</v>
      </c>
      <c r="BA152" s="16">
        <v>0.55319148936170204</v>
      </c>
      <c r="BB152" s="16">
        <v>0.43421052631578899</v>
      </c>
      <c r="BC152" s="16">
        <v>0.42105263157894701</v>
      </c>
      <c r="BD152" s="16">
        <v>0.53846153846153799</v>
      </c>
      <c r="BE152" s="16">
        <v>0.440993788819876</v>
      </c>
      <c r="BF152" s="16">
        <v>0.373493975903614</v>
      </c>
      <c r="BG152" s="16">
        <v>0.54545454545454497</v>
      </c>
      <c r="BH152" s="16">
        <v>0.47826086956521702</v>
      </c>
      <c r="BI152" s="16">
        <v>0.133333333333333</v>
      </c>
      <c r="BJ152" s="16">
        <v>0.53846153846153799</v>
      </c>
      <c r="BK152" s="16">
        <v>0.36111111111111099</v>
      </c>
      <c r="BL152" s="16">
        <v>0.40625</v>
      </c>
      <c r="BM152" s="16">
        <v>0.5</v>
      </c>
      <c r="BN152" s="16">
        <v>0.45454545454545497</v>
      </c>
      <c r="BO152" s="16"/>
      <c r="BP152" s="16">
        <v>0.43396226415094302</v>
      </c>
      <c r="BQ152" s="16"/>
      <c r="BR152" s="16">
        <v>0.42068965517241402</v>
      </c>
      <c r="BS152" s="16"/>
      <c r="BT152" s="16">
        <v>0.386946386946387</v>
      </c>
    </row>
    <row r="153" spans="2:72" x14ac:dyDescent="0.2">
      <c r="B153" t="s">
        <v>148</v>
      </c>
      <c r="C153" s="16">
        <v>0.41201117318435798</v>
      </c>
      <c r="D153" s="16">
        <v>0.43798449612403101</v>
      </c>
      <c r="E153" s="16">
        <v>0.26388888888888901</v>
      </c>
      <c r="F153" s="16">
        <v>0.58620689655172398</v>
      </c>
      <c r="G153" s="16">
        <v>0.4</v>
      </c>
      <c r="H153" s="16">
        <v>0.28571428571428598</v>
      </c>
      <c r="I153" s="16">
        <v>0.47435897435897401</v>
      </c>
      <c r="J153" s="16">
        <v>0.422222222222222</v>
      </c>
      <c r="K153" s="16">
        <v>0.54545454545454497</v>
      </c>
      <c r="L153" s="16">
        <v>0.36363636363636398</v>
      </c>
      <c r="M153" s="16">
        <v>0.41379310344827602</v>
      </c>
      <c r="N153" s="16">
        <v>0.41666666666666702</v>
      </c>
      <c r="O153" s="16">
        <v>0.25</v>
      </c>
      <c r="P153" s="16"/>
      <c r="Q153" s="16">
        <v>0.29729729729729698</v>
      </c>
      <c r="R153" s="16">
        <v>0.17857142857142899</v>
      </c>
      <c r="S153" s="16">
        <v>0.45714285714285702</v>
      </c>
      <c r="T153" s="16">
        <v>0.29545454545454503</v>
      </c>
      <c r="U153" s="16">
        <v>0.43181818181818199</v>
      </c>
      <c r="V153" s="16">
        <v>0.36363636363636398</v>
      </c>
      <c r="W153" s="16">
        <v>0.4375</v>
      </c>
      <c r="X153" s="16">
        <v>0.50666666666666704</v>
      </c>
      <c r="Y153" s="16">
        <v>0.44067796610169502</v>
      </c>
      <c r="Z153" s="16"/>
      <c r="AA153" s="16">
        <v>0.36811594202898601</v>
      </c>
      <c r="AB153" s="16">
        <v>0.45405405405405402</v>
      </c>
      <c r="AC153" s="16"/>
      <c r="AD153" s="16">
        <v>0.230769230769231</v>
      </c>
      <c r="AE153" s="16">
        <v>0.28571428571428598</v>
      </c>
      <c r="AF153" s="16">
        <v>0.32352941176470601</v>
      </c>
      <c r="AG153" s="16">
        <v>0.49122807017543901</v>
      </c>
      <c r="AH153" s="16">
        <v>0.30357142857142899</v>
      </c>
      <c r="AI153" s="16">
        <v>0.4</v>
      </c>
      <c r="AJ153" s="16">
        <v>0.44680851063829802</v>
      </c>
      <c r="AK153" s="16">
        <v>0.44736842105263203</v>
      </c>
      <c r="AL153" s="16">
        <v>0.50617283950617298</v>
      </c>
      <c r="AM153" s="16">
        <v>0.50393700787401596</v>
      </c>
      <c r="AN153" s="16"/>
      <c r="AO153" s="16">
        <v>0.337209302325581</v>
      </c>
      <c r="AP153" s="16">
        <v>0.42328042328042298</v>
      </c>
      <c r="AQ153" s="16">
        <v>0.43884892086330901</v>
      </c>
      <c r="AR153" s="16">
        <v>0.50704225352112697</v>
      </c>
      <c r="AS153" s="16">
        <v>0.6</v>
      </c>
      <c r="AT153" s="16">
        <v>0.30769230769230799</v>
      </c>
      <c r="AU153" s="16"/>
      <c r="AV153" s="16">
        <v>0.33333333333333298</v>
      </c>
      <c r="AW153" s="16">
        <v>0</v>
      </c>
      <c r="AX153" s="16">
        <v>0.37662337662337703</v>
      </c>
      <c r="AY153" s="16">
        <v>0.5</v>
      </c>
      <c r="AZ153" s="16">
        <v>0.25</v>
      </c>
      <c r="BA153" s="16">
        <v>0.46808510638297901</v>
      </c>
      <c r="BB153" s="16">
        <v>0.43421052631578899</v>
      </c>
      <c r="BC153" s="16">
        <v>0.36842105263157898</v>
      </c>
      <c r="BD153" s="16">
        <v>0.46153846153846201</v>
      </c>
      <c r="BE153" s="16">
        <v>0.45962732919254701</v>
      </c>
      <c r="BF153" s="16">
        <v>0.39759036144578302</v>
      </c>
      <c r="BG153" s="16">
        <v>0.45454545454545497</v>
      </c>
      <c r="BH153" s="16">
        <v>0.39130434782608697</v>
      </c>
      <c r="BI153" s="16">
        <v>0.2</v>
      </c>
      <c r="BJ153" s="16">
        <v>0.230769230769231</v>
      </c>
      <c r="BK153" s="16">
        <v>0.36111111111111099</v>
      </c>
      <c r="BL153" s="16">
        <v>0.40625</v>
      </c>
      <c r="BM153" s="16">
        <v>0.5</v>
      </c>
      <c r="BN153" s="16">
        <v>0.40909090909090901</v>
      </c>
      <c r="BO153" s="16"/>
      <c r="BP153" s="16">
        <v>0.44528301886792498</v>
      </c>
      <c r="BQ153" s="16"/>
      <c r="BR153" s="16">
        <v>0.424137931034483</v>
      </c>
      <c r="BS153" s="16"/>
      <c r="BT153" s="16">
        <v>0.41491841491841502</v>
      </c>
    </row>
    <row r="154" spans="2:72" x14ac:dyDescent="0.2">
      <c r="B154" t="s">
        <v>149</v>
      </c>
      <c r="C154" s="16">
        <v>0.39106145251396601</v>
      </c>
      <c r="D154" s="16">
        <v>0.41085271317829503</v>
      </c>
      <c r="E154" s="16">
        <v>0.29166666666666702</v>
      </c>
      <c r="F154" s="16">
        <v>0.34482758620689702</v>
      </c>
      <c r="G154" s="16">
        <v>0.34</v>
      </c>
      <c r="H154" s="16">
        <v>0.4</v>
      </c>
      <c r="I154" s="16">
        <v>0.43589743589743601</v>
      </c>
      <c r="J154" s="16">
        <v>0.33333333333333298</v>
      </c>
      <c r="K154" s="16">
        <v>0.45454545454545497</v>
      </c>
      <c r="L154" s="16">
        <v>0.34848484848484901</v>
      </c>
      <c r="M154" s="16">
        <v>0.41379310344827602</v>
      </c>
      <c r="N154" s="16">
        <v>0.625</v>
      </c>
      <c r="O154" s="16">
        <v>0.375</v>
      </c>
      <c r="P154" s="16"/>
      <c r="Q154" s="16">
        <v>0.21621621621621601</v>
      </c>
      <c r="R154" s="16">
        <v>0.14285714285714299</v>
      </c>
      <c r="S154" s="16">
        <v>0.4</v>
      </c>
      <c r="T154" s="16">
        <v>0.40909090909090901</v>
      </c>
      <c r="U154" s="16">
        <v>0.34090909090909099</v>
      </c>
      <c r="V154" s="16">
        <v>0.42857142857142899</v>
      </c>
      <c r="W154" s="16">
        <v>0.3125</v>
      </c>
      <c r="X154" s="16">
        <v>0.36</v>
      </c>
      <c r="Y154" s="16">
        <v>0.46101694915254199</v>
      </c>
      <c r="Z154" s="16"/>
      <c r="AA154" s="16">
        <v>0.33913043478260901</v>
      </c>
      <c r="AB154" s="16">
        <v>0.44054054054054098</v>
      </c>
      <c r="AC154" s="16"/>
      <c r="AD154" s="16">
        <v>0.256410256410256</v>
      </c>
      <c r="AE154" s="16">
        <v>0.28571428571428598</v>
      </c>
      <c r="AF154" s="16">
        <v>0.23529411764705899</v>
      </c>
      <c r="AG154" s="16">
        <v>0.42105263157894701</v>
      </c>
      <c r="AH154" s="16">
        <v>0.214285714285714</v>
      </c>
      <c r="AI154" s="16">
        <v>0.41428571428571398</v>
      </c>
      <c r="AJ154" s="16">
        <v>0.340425531914894</v>
      </c>
      <c r="AK154" s="16">
        <v>0.43421052631578899</v>
      </c>
      <c r="AL154" s="16">
        <v>0.54320987654320996</v>
      </c>
      <c r="AM154" s="16">
        <v>0.511811023622047</v>
      </c>
      <c r="AN154" s="16"/>
      <c r="AO154" s="16">
        <v>0.290697674418605</v>
      </c>
      <c r="AP154" s="16">
        <v>0.38095238095238099</v>
      </c>
      <c r="AQ154" s="16">
        <v>0.50359712230215803</v>
      </c>
      <c r="AR154" s="16">
        <v>0.46478873239436602</v>
      </c>
      <c r="AS154" s="16">
        <v>0.5</v>
      </c>
      <c r="AT154" s="16">
        <v>0.46153846153846201</v>
      </c>
      <c r="AU154" s="16"/>
      <c r="AV154" s="16">
        <v>0.16666666666666699</v>
      </c>
      <c r="AW154" s="16">
        <v>0.5</v>
      </c>
      <c r="AX154" s="16">
        <v>0.40259740259740301</v>
      </c>
      <c r="AY154" s="16">
        <v>0.4</v>
      </c>
      <c r="AZ154" s="16">
        <v>0</v>
      </c>
      <c r="BA154" s="16">
        <v>0.38297872340425498</v>
      </c>
      <c r="BB154" s="16">
        <v>0.42105263157894701</v>
      </c>
      <c r="BC154" s="16">
        <v>0.36842105263157898</v>
      </c>
      <c r="BD154" s="16">
        <v>0.30769230769230799</v>
      </c>
      <c r="BE154" s="16">
        <v>0.453416149068323</v>
      </c>
      <c r="BF154" s="16">
        <v>0.33734939759036098</v>
      </c>
      <c r="BG154" s="16">
        <v>0.36363636363636398</v>
      </c>
      <c r="BH154" s="16">
        <v>0.46376811594202899</v>
      </c>
      <c r="BI154" s="16">
        <v>0.33333333333333298</v>
      </c>
      <c r="BJ154" s="16">
        <v>0.53846153846153799</v>
      </c>
      <c r="BK154" s="16">
        <v>0.27777777777777801</v>
      </c>
      <c r="BL154" s="16">
        <v>0.34375</v>
      </c>
      <c r="BM154" s="16">
        <v>0.25</v>
      </c>
      <c r="BN154" s="16">
        <v>0.31818181818181801</v>
      </c>
      <c r="BO154" s="16"/>
      <c r="BP154" s="16">
        <v>0.43962264150943398</v>
      </c>
      <c r="BQ154" s="16"/>
      <c r="BR154" s="16">
        <v>0.39482758620689701</v>
      </c>
      <c r="BS154" s="16"/>
      <c r="BT154" s="16">
        <v>0.43123543123543101</v>
      </c>
    </row>
    <row r="155" spans="2:72" x14ac:dyDescent="0.2">
      <c r="B155" t="s">
        <v>150</v>
      </c>
      <c r="C155" s="16">
        <v>0.35335195530726299</v>
      </c>
      <c r="D155" s="16">
        <v>0.37596899224806202</v>
      </c>
      <c r="E155" s="16">
        <v>0.29166666666666702</v>
      </c>
      <c r="F155" s="16">
        <v>0.34482758620689702</v>
      </c>
      <c r="G155" s="16">
        <v>0.22</v>
      </c>
      <c r="H155" s="16">
        <v>0.4</v>
      </c>
      <c r="I155" s="16">
        <v>0.42307692307692302</v>
      </c>
      <c r="J155" s="16">
        <v>0.266666666666667</v>
      </c>
      <c r="K155" s="16">
        <v>0.45454545454545497</v>
      </c>
      <c r="L155" s="16">
        <v>0.33333333333333298</v>
      </c>
      <c r="M155" s="16">
        <v>0.41379310344827602</v>
      </c>
      <c r="N155" s="16">
        <v>0.25</v>
      </c>
      <c r="O155" s="16">
        <v>0.625</v>
      </c>
      <c r="P155" s="16"/>
      <c r="Q155" s="16">
        <v>8.1081081081081099E-2</v>
      </c>
      <c r="R155" s="16">
        <v>0.107142857142857</v>
      </c>
      <c r="S155" s="16">
        <v>0.22857142857142901</v>
      </c>
      <c r="T155" s="16">
        <v>0.15909090909090901</v>
      </c>
      <c r="U155" s="16">
        <v>0.38636363636363602</v>
      </c>
      <c r="V155" s="16">
        <v>0.27272727272727298</v>
      </c>
      <c r="W155" s="16">
        <v>0.33750000000000002</v>
      </c>
      <c r="X155" s="16">
        <v>0.49333333333333301</v>
      </c>
      <c r="Y155" s="16">
        <v>0.44067796610169502</v>
      </c>
      <c r="Z155" s="16"/>
      <c r="AA155" s="16">
        <v>0.24927536231884101</v>
      </c>
      <c r="AB155" s="16">
        <v>0.45135135135135102</v>
      </c>
      <c r="AC155" s="16"/>
      <c r="AD155" s="16">
        <v>0.16666666666666699</v>
      </c>
      <c r="AE155" s="16">
        <v>0.17142857142857101</v>
      </c>
      <c r="AF155" s="16">
        <v>0.29411764705882398</v>
      </c>
      <c r="AG155" s="16">
        <v>0.33333333333333298</v>
      </c>
      <c r="AH155" s="16">
        <v>0.26785714285714302</v>
      </c>
      <c r="AI155" s="16">
        <v>0.28571428571428598</v>
      </c>
      <c r="AJ155" s="16">
        <v>0.39361702127659598</v>
      </c>
      <c r="AK155" s="16">
        <v>0.48684210526315802</v>
      </c>
      <c r="AL155" s="16">
        <v>0.44444444444444398</v>
      </c>
      <c r="AM155" s="16">
        <v>0.45669291338582702</v>
      </c>
      <c r="AN155" s="16"/>
      <c r="AO155" s="16">
        <v>0.25968992248062001</v>
      </c>
      <c r="AP155" s="16">
        <v>0.37566137566137597</v>
      </c>
      <c r="AQ155" s="16">
        <v>0.36690647482014399</v>
      </c>
      <c r="AR155" s="16">
        <v>0.52112676056338003</v>
      </c>
      <c r="AS155" s="16">
        <v>0.5</v>
      </c>
      <c r="AT155" s="16">
        <v>0.30769230769230799</v>
      </c>
      <c r="AU155" s="16"/>
      <c r="AV155" s="16">
        <v>0.16666666666666699</v>
      </c>
      <c r="AW155" s="16">
        <v>0</v>
      </c>
      <c r="AX155" s="16">
        <v>0.31168831168831201</v>
      </c>
      <c r="AY155" s="16">
        <v>0.4</v>
      </c>
      <c r="AZ155" s="16">
        <v>0.25</v>
      </c>
      <c r="BA155" s="16">
        <v>0.29787234042553201</v>
      </c>
      <c r="BB155" s="16">
        <v>0.32894736842105299</v>
      </c>
      <c r="BC155" s="16">
        <v>0.21052631578947401</v>
      </c>
      <c r="BD155" s="16">
        <v>0.46153846153846201</v>
      </c>
      <c r="BE155" s="16">
        <v>0.47826086956521702</v>
      </c>
      <c r="BF155" s="16">
        <v>0.45783132530120502</v>
      </c>
      <c r="BG155" s="16">
        <v>0.27272727272727298</v>
      </c>
      <c r="BH155" s="16">
        <v>0.33333333333333298</v>
      </c>
      <c r="BI155" s="16">
        <v>0.2</v>
      </c>
      <c r="BJ155" s="16">
        <v>0.30769230769230799</v>
      </c>
      <c r="BK155" s="16">
        <v>0.25</v>
      </c>
      <c r="BL155" s="16">
        <v>0.28125</v>
      </c>
      <c r="BM155" s="16">
        <v>0.15</v>
      </c>
      <c r="BN155" s="16">
        <v>0.22727272727272699</v>
      </c>
      <c r="BO155" s="16"/>
      <c r="BP155" s="16">
        <v>0.41509433962264197</v>
      </c>
      <c r="BQ155" s="16"/>
      <c r="BR155" s="16">
        <v>0.36034482758620701</v>
      </c>
      <c r="BS155" s="16"/>
      <c r="BT155" s="16">
        <v>0.39393939393939398</v>
      </c>
    </row>
    <row r="156" spans="2:72" x14ac:dyDescent="0.2">
      <c r="B156" t="s">
        <v>151</v>
      </c>
      <c r="C156" s="16">
        <v>0.35195530726257002</v>
      </c>
      <c r="D156" s="16">
        <v>0.372093023255814</v>
      </c>
      <c r="E156" s="16">
        <v>0.22222222222222199</v>
      </c>
      <c r="F156" s="16">
        <v>0.37931034482758602</v>
      </c>
      <c r="G156" s="16">
        <v>0.24</v>
      </c>
      <c r="H156" s="16">
        <v>0.2</v>
      </c>
      <c r="I156" s="16">
        <v>0.43589743589743601</v>
      </c>
      <c r="J156" s="16">
        <v>0.37777777777777799</v>
      </c>
      <c r="K156" s="16">
        <v>0.5</v>
      </c>
      <c r="L156" s="16">
        <v>0.28787878787878801</v>
      </c>
      <c r="M156" s="16">
        <v>0.55172413793103403</v>
      </c>
      <c r="N156" s="16">
        <v>0.41666666666666702</v>
      </c>
      <c r="O156" s="16">
        <v>0.375</v>
      </c>
      <c r="P156" s="16"/>
      <c r="Q156" s="16">
        <v>0.18918918918918901</v>
      </c>
      <c r="R156" s="16">
        <v>0.25</v>
      </c>
      <c r="S156" s="16">
        <v>0.4</v>
      </c>
      <c r="T156" s="16">
        <v>0.25</v>
      </c>
      <c r="U156" s="16">
        <v>0.29545454545454503</v>
      </c>
      <c r="V156" s="16">
        <v>0.31168831168831201</v>
      </c>
      <c r="W156" s="16">
        <v>0.36249999999999999</v>
      </c>
      <c r="X156" s="16">
        <v>0.34666666666666701</v>
      </c>
      <c r="Y156" s="16">
        <v>0.41016949152542398</v>
      </c>
      <c r="Z156" s="16"/>
      <c r="AA156" s="16">
        <v>0.30434782608695699</v>
      </c>
      <c r="AB156" s="16">
        <v>0.39729729729729701</v>
      </c>
      <c r="AC156" s="16"/>
      <c r="AD156" s="16">
        <v>0.28205128205128199</v>
      </c>
      <c r="AE156" s="16">
        <v>0.34285714285714303</v>
      </c>
      <c r="AF156" s="16">
        <v>0.20588235294117599</v>
      </c>
      <c r="AG156" s="16">
        <v>0.28070175438596501</v>
      </c>
      <c r="AH156" s="16">
        <v>0.14285714285714299</v>
      </c>
      <c r="AI156" s="16">
        <v>0.32857142857142901</v>
      </c>
      <c r="AJ156" s="16">
        <v>0.329787234042553</v>
      </c>
      <c r="AK156" s="16">
        <v>0.31578947368421101</v>
      </c>
      <c r="AL156" s="16">
        <v>0.469135802469136</v>
      </c>
      <c r="AM156" s="16">
        <v>0.535433070866142</v>
      </c>
      <c r="AN156" s="16"/>
      <c r="AO156" s="16">
        <v>0.35271317829457399</v>
      </c>
      <c r="AP156" s="16">
        <v>0.32275132275132301</v>
      </c>
      <c r="AQ156" s="16">
        <v>0.36690647482014399</v>
      </c>
      <c r="AR156" s="16">
        <v>0.352112676056338</v>
      </c>
      <c r="AS156" s="16">
        <v>0.4</v>
      </c>
      <c r="AT156" s="16">
        <v>0.30769230769230799</v>
      </c>
      <c r="AU156" s="16"/>
      <c r="AV156" s="16">
        <v>0</v>
      </c>
      <c r="AW156" s="16">
        <v>0.5</v>
      </c>
      <c r="AX156" s="16">
        <v>0.35064935064935099</v>
      </c>
      <c r="AY156" s="16">
        <v>0.2</v>
      </c>
      <c r="AZ156" s="16">
        <v>0</v>
      </c>
      <c r="BA156" s="16">
        <v>0.319148936170213</v>
      </c>
      <c r="BB156" s="16">
        <v>0.42105263157894701</v>
      </c>
      <c r="BC156" s="16">
        <v>0.47368421052631599</v>
      </c>
      <c r="BD156" s="16">
        <v>0.30769230769230799</v>
      </c>
      <c r="BE156" s="16">
        <v>0.37267080745341602</v>
      </c>
      <c r="BF156" s="16">
        <v>0.36144578313253001</v>
      </c>
      <c r="BG156" s="16">
        <v>0.27272727272727298</v>
      </c>
      <c r="BH156" s="16">
        <v>0.33333333333333298</v>
      </c>
      <c r="BI156" s="16">
        <v>0.4</v>
      </c>
      <c r="BJ156" s="16">
        <v>0.53846153846153799</v>
      </c>
      <c r="BK156" s="16">
        <v>0.33333333333333298</v>
      </c>
      <c r="BL156" s="16">
        <v>0.25</v>
      </c>
      <c r="BM156" s="16">
        <v>0.3</v>
      </c>
      <c r="BN156" s="16">
        <v>0.31818181818181801</v>
      </c>
      <c r="BO156" s="16"/>
      <c r="BP156" s="16">
        <v>0.39622641509433998</v>
      </c>
      <c r="BQ156" s="16"/>
      <c r="BR156" s="16">
        <v>0.35862068965517202</v>
      </c>
      <c r="BS156" s="16"/>
      <c r="BT156" s="16">
        <v>0.37062937062937101</v>
      </c>
    </row>
    <row r="157" spans="2:72" x14ac:dyDescent="0.2">
      <c r="B157" t="s">
        <v>152</v>
      </c>
      <c r="C157" s="16">
        <v>0.35195530726257002</v>
      </c>
      <c r="D157" s="16">
        <v>0.36046511627907002</v>
      </c>
      <c r="E157" s="16">
        <v>0.30555555555555602</v>
      </c>
      <c r="F157" s="16">
        <v>0.24137931034482801</v>
      </c>
      <c r="G157" s="16">
        <v>0.36</v>
      </c>
      <c r="H157" s="16">
        <v>0.4</v>
      </c>
      <c r="I157" s="16">
        <v>0.43589743589743601</v>
      </c>
      <c r="J157" s="16">
        <v>0.28888888888888897</v>
      </c>
      <c r="K157" s="16">
        <v>0.5</v>
      </c>
      <c r="L157" s="16">
        <v>0.30303030303030298</v>
      </c>
      <c r="M157" s="16">
        <v>0.31034482758620702</v>
      </c>
      <c r="N157" s="16">
        <v>0.375</v>
      </c>
      <c r="O157" s="16">
        <v>0.25</v>
      </c>
      <c r="P157" s="16"/>
      <c r="Q157" s="16">
        <v>0.135135135135135</v>
      </c>
      <c r="R157" s="16">
        <v>0.14285714285714299</v>
      </c>
      <c r="S157" s="16">
        <v>0.371428571428571</v>
      </c>
      <c r="T157" s="16">
        <v>0.38636363636363602</v>
      </c>
      <c r="U157" s="16">
        <v>0.27272727272727298</v>
      </c>
      <c r="V157" s="16">
        <v>0.36363636363636398</v>
      </c>
      <c r="W157" s="16">
        <v>0.41249999999999998</v>
      </c>
      <c r="X157" s="16">
        <v>0.413333333333333</v>
      </c>
      <c r="Y157" s="16">
        <v>0.36949152542372898</v>
      </c>
      <c r="Z157" s="16"/>
      <c r="AA157" s="16">
        <v>0.32463768115941999</v>
      </c>
      <c r="AB157" s="16">
        <v>0.37837837837837801</v>
      </c>
      <c r="AC157" s="16"/>
      <c r="AD157" s="16">
        <v>0.17948717948717899</v>
      </c>
      <c r="AE157" s="16">
        <v>0.25714285714285701</v>
      </c>
      <c r="AF157" s="16">
        <v>0.23529411764705899</v>
      </c>
      <c r="AG157" s="16">
        <v>0.40350877192982498</v>
      </c>
      <c r="AH157" s="16">
        <v>0.28571428571428598</v>
      </c>
      <c r="AI157" s="16">
        <v>0.42857142857142899</v>
      </c>
      <c r="AJ157" s="16">
        <v>0.329787234042553</v>
      </c>
      <c r="AK157" s="16">
        <v>0.34210526315789502</v>
      </c>
      <c r="AL157" s="16">
        <v>0.45679012345678999</v>
      </c>
      <c r="AM157" s="16">
        <v>0.440944881889764</v>
      </c>
      <c r="AN157" s="16"/>
      <c r="AO157" s="16">
        <v>0.29457364341085301</v>
      </c>
      <c r="AP157" s="16">
        <v>0.38095238095238099</v>
      </c>
      <c r="AQ157" s="16">
        <v>0.35971223021582699</v>
      </c>
      <c r="AR157" s="16">
        <v>0.46478873239436602</v>
      </c>
      <c r="AS157" s="16">
        <v>0.375</v>
      </c>
      <c r="AT157" s="16">
        <v>0.30769230769230799</v>
      </c>
      <c r="AU157" s="16"/>
      <c r="AV157" s="16">
        <v>0.16666666666666699</v>
      </c>
      <c r="AW157" s="16">
        <v>0</v>
      </c>
      <c r="AX157" s="16">
        <v>0.337662337662338</v>
      </c>
      <c r="AY157" s="16">
        <v>0.3</v>
      </c>
      <c r="AZ157" s="16">
        <v>0.25</v>
      </c>
      <c r="BA157" s="16">
        <v>0.25531914893617003</v>
      </c>
      <c r="BB157" s="16">
        <v>0.355263157894737</v>
      </c>
      <c r="BC157" s="16">
        <v>0.31578947368421101</v>
      </c>
      <c r="BD157" s="16">
        <v>0.38461538461538503</v>
      </c>
      <c r="BE157" s="16">
        <v>0.39751552795031098</v>
      </c>
      <c r="BF157" s="16">
        <v>0.373493975903614</v>
      </c>
      <c r="BG157" s="16">
        <v>0.45454545454545497</v>
      </c>
      <c r="BH157" s="16">
        <v>0.31884057971014501</v>
      </c>
      <c r="BI157" s="16">
        <v>0.33333333333333298</v>
      </c>
      <c r="BJ157" s="16">
        <v>0.30769230769230799</v>
      </c>
      <c r="BK157" s="16">
        <v>0.33333333333333298</v>
      </c>
      <c r="BL157" s="16">
        <v>0.4375</v>
      </c>
      <c r="BM157" s="16">
        <v>0.35</v>
      </c>
      <c r="BN157" s="16">
        <v>0.31818181818181801</v>
      </c>
      <c r="BO157" s="16"/>
      <c r="BP157" s="16">
        <v>0.39811320754717</v>
      </c>
      <c r="BQ157" s="16"/>
      <c r="BR157" s="16">
        <v>0.36896551724137899</v>
      </c>
      <c r="BS157" s="16"/>
      <c r="BT157" s="16">
        <v>0.36829836829836798</v>
      </c>
    </row>
    <row r="158" spans="2:72" x14ac:dyDescent="0.2">
      <c r="B158" t="s">
        <v>153</v>
      </c>
      <c r="C158" s="16">
        <v>0.34497206703910599</v>
      </c>
      <c r="D158" s="16">
        <v>0.32945736434108502</v>
      </c>
      <c r="E158" s="16">
        <v>0.33333333333333298</v>
      </c>
      <c r="F158" s="16">
        <v>0.34482758620689702</v>
      </c>
      <c r="G158" s="16">
        <v>0.4</v>
      </c>
      <c r="H158" s="16">
        <v>0.371428571428571</v>
      </c>
      <c r="I158" s="16">
        <v>0.33333333333333298</v>
      </c>
      <c r="J158" s="16">
        <v>0.33333333333333298</v>
      </c>
      <c r="K158" s="16">
        <v>0.27272727272727298</v>
      </c>
      <c r="L158" s="16">
        <v>0.33333333333333298</v>
      </c>
      <c r="M158" s="16">
        <v>0.51724137931034497</v>
      </c>
      <c r="N158" s="16">
        <v>0.375</v>
      </c>
      <c r="O158" s="16">
        <v>0.25</v>
      </c>
      <c r="P158" s="16"/>
      <c r="Q158" s="16">
        <v>0.32432432432432401</v>
      </c>
      <c r="R158" s="16">
        <v>0.35714285714285698</v>
      </c>
      <c r="S158" s="16">
        <v>0.42857142857142899</v>
      </c>
      <c r="T158" s="16">
        <v>0.5</v>
      </c>
      <c r="U158" s="16">
        <v>0.36363636363636398</v>
      </c>
      <c r="V158" s="16">
        <v>0.207792207792208</v>
      </c>
      <c r="W158" s="16">
        <v>0.33750000000000002</v>
      </c>
      <c r="X158" s="16">
        <v>0.37333333333333302</v>
      </c>
      <c r="Y158" s="16">
        <v>0.34237288135593202</v>
      </c>
      <c r="Z158" s="16"/>
      <c r="AA158" s="16">
        <v>0.34202898550724598</v>
      </c>
      <c r="AB158" s="16">
        <v>0.34864864864864897</v>
      </c>
      <c r="AC158" s="16"/>
      <c r="AD158" s="16">
        <v>0.30769230769230799</v>
      </c>
      <c r="AE158" s="16">
        <v>0.34285714285714303</v>
      </c>
      <c r="AF158" s="16">
        <v>0.29411764705882398</v>
      </c>
      <c r="AG158" s="16">
        <v>0.35087719298245601</v>
      </c>
      <c r="AH158" s="16">
        <v>0.28571428571428598</v>
      </c>
      <c r="AI158" s="16">
        <v>0.35714285714285698</v>
      </c>
      <c r="AJ158" s="16">
        <v>0.329787234042553</v>
      </c>
      <c r="AK158" s="16">
        <v>0.28947368421052599</v>
      </c>
      <c r="AL158" s="16">
        <v>0.39506172839506198</v>
      </c>
      <c r="AM158" s="16">
        <v>0.41732283464566899</v>
      </c>
      <c r="AN158" s="16"/>
      <c r="AO158" s="16">
        <v>0.35658914728682201</v>
      </c>
      <c r="AP158" s="16">
        <v>0.28571428571428598</v>
      </c>
      <c r="AQ158" s="16">
        <v>0.38129496402877699</v>
      </c>
      <c r="AR158" s="16">
        <v>0.309859154929577</v>
      </c>
      <c r="AS158" s="16">
        <v>0.52500000000000002</v>
      </c>
      <c r="AT158" s="16">
        <v>0.230769230769231</v>
      </c>
      <c r="AU158" s="16"/>
      <c r="AV158" s="16">
        <v>0</v>
      </c>
      <c r="AW158" s="16">
        <v>0.5</v>
      </c>
      <c r="AX158" s="16">
        <v>0.28571428571428598</v>
      </c>
      <c r="AY158" s="16">
        <v>0.3</v>
      </c>
      <c r="AZ158" s="16">
        <v>0.25</v>
      </c>
      <c r="BA158" s="16">
        <v>0.319148936170213</v>
      </c>
      <c r="BB158" s="16">
        <v>0.44736842105263203</v>
      </c>
      <c r="BC158" s="16">
        <v>0.42105263157894701</v>
      </c>
      <c r="BD158" s="16">
        <v>0.46153846153846201</v>
      </c>
      <c r="BE158" s="16">
        <v>0.36024844720496901</v>
      </c>
      <c r="BF158" s="16">
        <v>0.34939759036144602</v>
      </c>
      <c r="BG158" s="16">
        <v>0.36363636363636398</v>
      </c>
      <c r="BH158" s="16">
        <v>0.36231884057970998</v>
      </c>
      <c r="BI158" s="16">
        <v>0.33333333333333298</v>
      </c>
      <c r="BJ158" s="16">
        <v>0.30769230769230799</v>
      </c>
      <c r="BK158" s="16">
        <v>0.25</v>
      </c>
      <c r="BL158" s="16">
        <v>0.28125</v>
      </c>
      <c r="BM158" s="16">
        <v>0.35</v>
      </c>
      <c r="BN158" s="16">
        <v>0.31818181818181801</v>
      </c>
      <c r="BO158" s="16"/>
      <c r="BP158" s="16">
        <v>0.38301886792452799</v>
      </c>
      <c r="BQ158" s="16"/>
      <c r="BR158" s="16">
        <v>0.34655172413793101</v>
      </c>
      <c r="BS158" s="16"/>
      <c r="BT158" s="16">
        <v>0.35431235431235403</v>
      </c>
    </row>
    <row r="159" spans="2:72" x14ac:dyDescent="0.2">
      <c r="B159" t="s">
        <v>154</v>
      </c>
      <c r="C159" s="16">
        <v>0.33519553072625702</v>
      </c>
      <c r="D159" s="16">
        <v>0.306201550387597</v>
      </c>
      <c r="E159" s="16">
        <v>0.27777777777777801</v>
      </c>
      <c r="F159" s="16">
        <v>0.48275862068965503</v>
      </c>
      <c r="G159" s="16">
        <v>0.26</v>
      </c>
      <c r="H159" s="16">
        <v>0.4</v>
      </c>
      <c r="I159" s="16">
        <v>0.28205128205128199</v>
      </c>
      <c r="J159" s="16">
        <v>0.4</v>
      </c>
      <c r="K159" s="16">
        <v>0.45454545454545497</v>
      </c>
      <c r="L159" s="16">
        <v>0.439393939393939</v>
      </c>
      <c r="M159" s="16">
        <v>0.37931034482758602</v>
      </c>
      <c r="N159" s="16">
        <v>0.375</v>
      </c>
      <c r="O159" s="16">
        <v>0.125</v>
      </c>
      <c r="P159" s="16"/>
      <c r="Q159" s="16">
        <v>0.18918918918918901</v>
      </c>
      <c r="R159" s="16">
        <v>0.46428571428571402</v>
      </c>
      <c r="S159" s="16">
        <v>0.25714285714285701</v>
      </c>
      <c r="T159" s="16">
        <v>0.38636363636363602</v>
      </c>
      <c r="U159" s="16">
        <v>0.43181818181818199</v>
      </c>
      <c r="V159" s="16">
        <v>0.28571428571428598</v>
      </c>
      <c r="W159" s="16">
        <v>0.375</v>
      </c>
      <c r="X159" s="16">
        <v>0.30666666666666698</v>
      </c>
      <c r="Y159" s="16">
        <v>0.338983050847458</v>
      </c>
      <c r="Z159" s="16"/>
      <c r="AA159" s="16">
        <v>0.33913043478260901</v>
      </c>
      <c r="AB159" s="16">
        <v>0.33243243243243198</v>
      </c>
      <c r="AC159" s="16"/>
      <c r="AD159" s="16">
        <v>0.32051282051282098</v>
      </c>
      <c r="AE159" s="16">
        <v>0.25714285714285701</v>
      </c>
      <c r="AF159" s="16">
        <v>0.23529411764705899</v>
      </c>
      <c r="AG159" s="16">
        <v>0.40350877192982498</v>
      </c>
      <c r="AH159" s="16">
        <v>0.26785714285714302</v>
      </c>
      <c r="AI159" s="16">
        <v>0.35714285714285698</v>
      </c>
      <c r="AJ159" s="16">
        <v>0.329787234042553</v>
      </c>
      <c r="AK159" s="16">
        <v>0.28947368421052599</v>
      </c>
      <c r="AL159" s="16">
        <v>0.407407407407407</v>
      </c>
      <c r="AM159" s="16">
        <v>0.37795275590551197</v>
      </c>
      <c r="AN159" s="16"/>
      <c r="AO159" s="16">
        <v>0.38372093023255799</v>
      </c>
      <c r="AP159" s="16">
        <v>0.296296296296296</v>
      </c>
      <c r="AQ159" s="16">
        <v>0.33812949640287798</v>
      </c>
      <c r="AR159" s="16">
        <v>0.28169014084506999</v>
      </c>
      <c r="AS159" s="16">
        <v>0.32500000000000001</v>
      </c>
      <c r="AT159" s="16">
        <v>0.30769230769230799</v>
      </c>
      <c r="AU159" s="16"/>
      <c r="AV159" s="16">
        <v>0.16666666666666699</v>
      </c>
      <c r="AW159" s="16">
        <v>0</v>
      </c>
      <c r="AX159" s="16">
        <v>0.27272727272727298</v>
      </c>
      <c r="AY159" s="16">
        <v>0.5</v>
      </c>
      <c r="AZ159" s="16">
        <v>0.25</v>
      </c>
      <c r="BA159" s="16">
        <v>0.38297872340425498</v>
      </c>
      <c r="BB159" s="16">
        <v>0.355263157894737</v>
      </c>
      <c r="BC159" s="16">
        <v>0.31578947368421101</v>
      </c>
      <c r="BD159" s="16">
        <v>0.15384615384615399</v>
      </c>
      <c r="BE159" s="16">
        <v>0.36024844720496901</v>
      </c>
      <c r="BF159" s="16">
        <v>0.34939759036144602</v>
      </c>
      <c r="BG159" s="16">
        <v>0.45454545454545497</v>
      </c>
      <c r="BH159" s="16">
        <v>0.36231884057970998</v>
      </c>
      <c r="BI159" s="16">
        <v>0.33333333333333298</v>
      </c>
      <c r="BJ159" s="16">
        <v>0.46153846153846201</v>
      </c>
      <c r="BK159" s="16">
        <v>0.22222222222222199</v>
      </c>
      <c r="BL159" s="16">
        <v>0.34375</v>
      </c>
      <c r="BM159" s="16">
        <v>0.3</v>
      </c>
      <c r="BN159" s="16">
        <v>0.27272727272727298</v>
      </c>
      <c r="BO159" s="16"/>
      <c r="BP159" s="16">
        <v>0.36792452830188699</v>
      </c>
      <c r="BQ159" s="16"/>
      <c r="BR159" s="16">
        <v>0.34482758620689702</v>
      </c>
      <c r="BS159" s="16"/>
      <c r="BT159" s="16">
        <v>0.34965034965035002</v>
      </c>
    </row>
    <row r="160" spans="2:72" x14ac:dyDescent="0.2">
      <c r="B160" t="s">
        <v>155</v>
      </c>
      <c r="C160" s="16">
        <v>0.29050279329608902</v>
      </c>
      <c r="D160" s="16">
        <v>0.33333333333333298</v>
      </c>
      <c r="E160" s="16">
        <v>0.26388888888888901</v>
      </c>
      <c r="F160" s="16">
        <v>0.31034482758620702</v>
      </c>
      <c r="G160" s="16">
        <v>0.24</v>
      </c>
      <c r="H160" s="16">
        <v>0.22857142857142901</v>
      </c>
      <c r="I160" s="16">
        <v>0.32051282051282098</v>
      </c>
      <c r="J160" s="16">
        <v>0.2</v>
      </c>
      <c r="K160" s="16">
        <v>0.31818181818181801</v>
      </c>
      <c r="L160" s="16">
        <v>0.27272727272727298</v>
      </c>
      <c r="M160" s="16">
        <v>0.31034482758620702</v>
      </c>
      <c r="N160" s="16">
        <v>0.16666666666666699</v>
      </c>
      <c r="O160" s="16">
        <v>0.25</v>
      </c>
      <c r="P160" s="16"/>
      <c r="Q160" s="16">
        <v>0.18918918918918901</v>
      </c>
      <c r="R160" s="16">
        <v>0.14285714285714299</v>
      </c>
      <c r="S160" s="16">
        <v>0.25714285714285701</v>
      </c>
      <c r="T160" s="16">
        <v>0.18181818181818199</v>
      </c>
      <c r="U160" s="16">
        <v>0.15909090909090901</v>
      </c>
      <c r="V160" s="16">
        <v>0.25974025974025999</v>
      </c>
      <c r="W160" s="16">
        <v>0.28749999999999998</v>
      </c>
      <c r="X160" s="16">
        <v>0.30666666666666698</v>
      </c>
      <c r="Y160" s="16">
        <v>0.36271186440677999</v>
      </c>
      <c r="Z160" s="16"/>
      <c r="AA160" s="16">
        <v>0.22608695652173899</v>
      </c>
      <c r="AB160" s="16">
        <v>0.35135135135135098</v>
      </c>
      <c r="AC160" s="16"/>
      <c r="AD160" s="16">
        <v>0.20512820512820501</v>
      </c>
      <c r="AE160" s="16">
        <v>0.314285714285714</v>
      </c>
      <c r="AF160" s="16">
        <v>0.23529411764705899</v>
      </c>
      <c r="AG160" s="16">
        <v>0.26315789473684198</v>
      </c>
      <c r="AH160" s="16">
        <v>0.23214285714285701</v>
      </c>
      <c r="AI160" s="16">
        <v>0.214285714285714</v>
      </c>
      <c r="AJ160" s="16">
        <v>0.340425531914894</v>
      </c>
      <c r="AK160" s="16">
        <v>0.355263157894737</v>
      </c>
      <c r="AL160" s="16">
        <v>0.25925925925925902</v>
      </c>
      <c r="AM160" s="16">
        <v>0.37007874015747999</v>
      </c>
      <c r="AN160" s="16"/>
      <c r="AO160" s="16">
        <v>0.224806201550388</v>
      </c>
      <c r="AP160" s="16">
        <v>0.28571428571428598</v>
      </c>
      <c r="AQ160" s="16">
        <v>0.33812949640287798</v>
      </c>
      <c r="AR160" s="16">
        <v>0.323943661971831</v>
      </c>
      <c r="AS160" s="16">
        <v>0.42499999999999999</v>
      </c>
      <c r="AT160" s="16">
        <v>0.38461538461538503</v>
      </c>
      <c r="AU160" s="16"/>
      <c r="AV160" s="16">
        <v>0.16666666666666699</v>
      </c>
      <c r="AW160" s="16">
        <v>0.5</v>
      </c>
      <c r="AX160" s="16">
        <v>0.31168831168831201</v>
      </c>
      <c r="AY160" s="16">
        <v>0.1</v>
      </c>
      <c r="AZ160" s="16">
        <v>0.25</v>
      </c>
      <c r="BA160" s="16">
        <v>0.23404255319148901</v>
      </c>
      <c r="BB160" s="16">
        <v>0.21052631578947401</v>
      </c>
      <c r="BC160" s="16">
        <v>0.21052631578947401</v>
      </c>
      <c r="BD160" s="16">
        <v>0.30769230769230799</v>
      </c>
      <c r="BE160" s="16">
        <v>0.335403726708075</v>
      </c>
      <c r="BF160" s="16">
        <v>0.36144578313253001</v>
      </c>
      <c r="BG160" s="16">
        <v>0.36363636363636398</v>
      </c>
      <c r="BH160" s="16">
        <v>0.30434782608695699</v>
      </c>
      <c r="BI160" s="16">
        <v>0.33333333333333298</v>
      </c>
      <c r="BJ160" s="16">
        <v>0.38461538461538503</v>
      </c>
      <c r="BK160" s="16">
        <v>0.25</v>
      </c>
      <c r="BL160" s="16">
        <v>0.28125</v>
      </c>
      <c r="BM160" s="16">
        <v>0.3</v>
      </c>
      <c r="BN160" s="16">
        <v>9.0909090909090898E-2</v>
      </c>
      <c r="BO160" s="16"/>
      <c r="BP160" s="16">
        <v>0.30943396226415099</v>
      </c>
      <c r="BQ160" s="16"/>
      <c r="BR160" s="16">
        <v>0.29482758620689697</v>
      </c>
      <c r="BS160" s="16"/>
      <c r="BT160" s="16">
        <v>0.32867132867132898</v>
      </c>
    </row>
    <row r="161" spans="2:72" x14ac:dyDescent="0.2">
      <c r="B161" t="s">
        <v>156</v>
      </c>
      <c r="C161" s="16">
        <v>0.283519553072626</v>
      </c>
      <c r="D161" s="16">
        <v>0.28294573643410897</v>
      </c>
      <c r="E161" s="16">
        <v>0.26388888888888901</v>
      </c>
      <c r="F161" s="16">
        <v>0.24137931034482801</v>
      </c>
      <c r="G161" s="16">
        <v>0.22</v>
      </c>
      <c r="H161" s="16">
        <v>0.34285714285714303</v>
      </c>
      <c r="I161" s="16">
        <v>0.35897435897435898</v>
      </c>
      <c r="J161" s="16">
        <v>0.22222222222222199</v>
      </c>
      <c r="K161" s="16">
        <v>0.31818181818181801</v>
      </c>
      <c r="L161" s="16">
        <v>0.27272727272727298</v>
      </c>
      <c r="M161" s="16">
        <v>0.27586206896551702</v>
      </c>
      <c r="N161" s="16">
        <v>0.25</v>
      </c>
      <c r="O161" s="16">
        <v>0.5</v>
      </c>
      <c r="P161" s="16"/>
      <c r="Q161" s="16">
        <v>8.1081081081081099E-2</v>
      </c>
      <c r="R161" s="16">
        <v>0.28571428571428598</v>
      </c>
      <c r="S161" s="16">
        <v>0.34285714285714303</v>
      </c>
      <c r="T161" s="16">
        <v>0.38636363636363602</v>
      </c>
      <c r="U161" s="16">
        <v>0.25</v>
      </c>
      <c r="V161" s="16">
        <v>0.35064935064935099</v>
      </c>
      <c r="W161" s="16">
        <v>0.3125</v>
      </c>
      <c r="X161" s="16">
        <v>0.30666666666666698</v>
      </c>
      <c r="Y161" s="16">
        <v>0.26101694915254198</v>
      </c>
      <c r="Z161" s="16"/>
      <c r="AA161" s="16">
        <v>0.29855072463768101</v>
      </c>
      <c r="AB161" s="16">
        <v>0.27027027027027001</v>
      </c>
      <c r="AC161" s="16"/>
      <c r="AD161" s="16">
        <v>0.17948717948717899</v>
      </c>
      <c r="AE161" s="16">
        <v>0.34285714285714303</v>
      </c>
      <c r="AF161" s="16">
        <v>0.23529411764705899</v>
      </c>
      <c r="AG161" s="16">
        <v>0.33333333333333298</v>
      </c>
      <c r="AH161" s="16">
        <v>0.23214285714285701</v>
      </c>
      <c r="AI161" s="16">
        <v>0.27142857142857102</v>
      </c>
      <c r="AJ161" s="16">
        <v>0.28723404255319201</v>
      </c>
      <c r="AK161" s="16">
        <v>0.31578947368421101</v>
      </c>
      <c r="AL161" s="16">
        <v>0.296296296296296</v>
      </c>
      <c r="AM161" s="16">
        <v>0.32283464566929099</v>
      </c>
      <c r="AN161" s="16"/>
      <c r="AO161" s="16">
        <v>0.28294573643410897</v>
      </c>
      <c r="AP161" s="16">
        <v>0.26455026455026498</v>
      </c>
      <c r="AQ161" s="16">
        <v>0.29496402877697803</v>
      </c>
      <c r="AR161" s="16">
        <v>0.28169014084506999</v>
      </c>
      <c r="AS161" s="16">
        <v>0.32500000000000001</v>
      </c>
      <c r="AT161" s="16">
        <v>7.69230769230769E-2</v>
      </c>
      <c r="AU161" s="16"/>
      <c r="AV161" s="16">
        <v>0.16666666666666699</v>
      </c>
      <c r="AW161" s="16">
        <v>0</v>
      </c>
      <c r="AX161" s="16">
        <v>0.207792207792208</v>
      </c>
      <c r="AY161" s="16">
        <v>0</v>
      </c>
      <c r="AZ161" s="16">
        <v>0</v>
      </c>
      <c r="BA161" s="16">
        <v>0.36170212765957399</v>
      </c>
      <c r="BB161" s="16">
        <v>0.22368421052631601</v>
      </c>
      <c r="BC161" s="16">
        <v>0.21052631578947401</v>
      </c>
      <c r="BD161" s="16">
        <v>0.30769230769230799</v>
      </c>
      <c r="BE161" s="16">
        <v>0.341614906832298</v>
      </c>
      <c r="BF161" s="16">
        <v>0.33734939759036098</v>
      </c>
      <c r="BG161" s="16">
        <v>0.36363636363636398</v>
      </c>
      <c r="BH161" s="16">
        <v>0.376811594202899</v>
      </c>
      <c r="BI161" s="16">
        <v>6.6666666666666693E-2</v>
      </c>
      <c r="BJ161" s="16">
        <v>0.230769230769231</v>
      </c>
      <c r="BK161" s="16">
        <v>0.36111111111111099</v>
      </c>
      <c r="BL161" s="16">
        <v>0.15625</v>
      </c>
      <c r="BM161" s="16">
        <v>0.3</v>
      </c>
      <c r="BN161" s="16">
        <v>0.13636363636363599</v>
      </c>
      <c r="BO161" s="16"/>
      <c r="BP161" s="16">
        <v>0.320754716981132</v>
      </c>
      <c r="BQ161" s="16"/>
      <c r="BR161" s="16">
        <v>0.28965517241379302</v>
      </c>
      <c r="BS161" s="16"/>
      <c r="BT161" s="16">
        <v>0.30069930069930101</v>
      </c>
    </row>
    <row r="162" spans="2:72" x14ac:dyDescent="0.2">
      <c r="B162" t="s">
        <v>157</v>
      </c>
      <c r="C162" s="16">
        <v>0.231843575418994</v>
      </c>
      <c r="D162" s="16">
        <v>0.224806201550388</v>
      </c>
      <c r="E162" s="16">
        <v>0.22222222222222199</v>
      </c>
      <c r="F162" s="16">
        <v>0.20689655172413801</v>
      </c>
      <c r="G162" s="16">
        <v>0.22</v>
      </c>
      <c r="H162" s="16">
        <v>0.28571428571428598</v>
      </c>
      <c r="I162" s="16">
        <v>0.21794871794871801</v>
      </c>
      <c r="J162" s="16">
        <v>0.24444444444444399</v>
      </c>
      <c r="K162" s="16">
        <v>9.0909090909090898E-2</v>
      </c>
      <c r="L162" s="16">
        <v>0.28787878787878801</v>
      </c>
      <c r="M162" s="16">
        <v>0.27586206896551702</v>
      </c>
      <c r="N162" s="16">
        <v>0.25</v>
      </c>
      <c r="O162" s="16">
        <v>0.25</v>
      </c>
      <c r="P162" s="16"/>
      <c r="Q162" s="16">
        <v>0.108108108108108</v>
      </c>
      <c r="R162" s="16">
        <v>0.14285714285714299</v>
      </c>
      <c r="S162" s="16">
        <v>0.2</v>
      </c>
      <c r="T162" s="16">
        <v>0.22727272727272699</v>
      </c>
      <c r="U162" s="16">
        <v>0.22727272727272699</v>
      </c>
      <c r="V162" s="16">
        <v>0.11688311688311701</v>
      </c>
      <c r="W162" s="16">
        <v>0.28749999999999998</v>
      </c>
      <c r="X162" s="16">
        <v>0.293333333333333</v>
      </c>
      <c r="Y162" s="16">
        <v>0.26101694915254198</v>
      </c>
      <c r="Z162" s="16"/>
      <c r="AA162" s="16">
        <v>0.19420289855072501</v>
      </c>
      <c r="AB162" s="16">
        <v>0.267567567567568</v>
      </c>
      <c r="AC162" s="16"/>
      <c r="AD162" s="16">
        <v>0.128205128205128</v>
      </c>
      <c r="AE162" s="16">
        <v>0.17142857142857101</v>
      </c>
      <c r="AF162" s="16">
        <v>0.23529411764705899</v>
      </c>
      <c r="AG162" s="16">
        <v>0.22807017543859601</v>
      </c>
      <c r="AH162" s="16">
        <v>0.23214285714285701</v>
      </c>
      <c r="AI162" s="16">
        <v>0.2</v>
      </c>
      <c r="AJ162" s="16">
        <v>0.26595744680851102</v>
      </c>
      <c r="AK162" s="16">
        <v>0.26315789473684198</v>
      </c>
      <c r="AL162" s="16">
        <v>0.34567901234567899</v>
      </c>
      <c r="AM162" s="16">
        <v>0.22834645669291301</v>
      </c>
      <c r="AN162" s="16"/>
      <c r="AO162" s="16">
        <v>0.19767441860465099</v>
      </c>
      <c r="AP162" s="16">
        <v>0.23280423280423301</v>
      </c>
      <c r="AQ162" s="16">
        <v>0.25179856115107901</v>
      </c>
      <c r="AR162" s="16">
        <v>0.23943661971831001</v>
      </c>
      <c r="AS162" s="16">
        <v>0.35</v>
      </c>
      <c r="AT162" s="16">
        <v>0.30769230769230799</v>
      </c>
      <c r="AU162" s="16"/>
      <c r="AV162" s="16">
        <v>0.16666666666666699</v>
      </c>
      <c r="AW162" s="16">
        <v>0.5</v>
      </c>
      <c r="AX162" s="16">
        <v>0.31168831168831201</v>
      </c>
      <c r="AY162" s="16">
        <v>0.1</v>
      </c>
      <c r="AZ162" s="16">
        <v>0.5</v>
      </c>
      <c r="BA162" s="16">
        <v>0.19148936170212799</v>
      </c>
      <c r="BB162" s="16">
        <v>0.21052631578947401</v>
      </c>
      <c r="BC162" s="16">
        <v>0.105263157894737</v>
      </c>
      <c r="BD162" s="16">
        <v>0.30769230769230799</v>
      </c>
      <c r="BE162" s="16">
        <v>0.27950310559006197</v>
      </c>
      <c r="BF162" s="16">
        <v>0.25301204819277101</v>
      </c>
      <c r="BG162" s="16">
        <v>0.18181818181818199</v>
      </c>
      <c r="BH162" s="16">
        <v>0.231884057971014</v>
      </c>
      <c r="BI162" s="16">
        <v>0.2</v>
      </c>
      <c r="BJ162" s="16">
        <v>0.15384615384615399</v>
      </c>
      <c r="BK162" s="16">
        <v>0.16666666666666699</v>
      </c>
      <c r="BL162" s="16">
        <v>0.1875</v>
      </c>
      <c r="BM162" s="16">
        <v>0.1</v>
      </c>
      <c r="BN162" s="16">
        <v>0.13636363636363599</v>
      </c>
      <c r="BO162" s="16"/>
      <c r="BP162" s="16">
        <v>0.26792452830188701</v>
      </c>
      <c r="BQ162" s="16"/>
      <c r="BR162" s="16">
        <v>0.243103448275862</v>
      </c>
      <c r="BS162" s="16"/>
      <c r="BT162" s="16">
        <v>0.25407925407925402</v>
      </c>
    </row>
    <row r="163" spans="2:72" x14ac:dyDescent="0.2">
      <c r="B163" t="s">
        <v>158</v>
      </c>
      <c r="C163" s="16">
        <v>0.226256983240223</v>
      </c>
      <c r="D163" s="16">
        <v>0.27906976744186002</v>
      </c>
      <c r="E163" s="16">
        <v>0.16666666666666699</v>
      </c>
      <c r="F163" s="16">
        <v>0.17241379310344801</v>
      </c>
      <c r="G163" s="16">
        <v>0.32</v>
      </c>
      <c r="H163" s="16">
        <v>0.2</v>
      </c>
      <c r="I163" s="16">
        <v>0.20512820512820501</v>
      </c>
      <c r="J163" s="16">
        <v>0.17777777777777801</v>
      </c>
      <c r="K163" s="16">
        <v>0.27272727272727298</v>
      </c>
      <c r="L163" s="16">
        <v>0.16666666666666699</v>
      </c>
      <c r="M163" s="16">
        <v>0.17241379310344801</v>
      </c>
      <c r="N163" s="16">
        <v>0.125</v>
      </c>
      <c r="O163" s="16">
        <v>0.125</v>
      </c>
      <c r="P163" s="16"/>
      <c r="Q163" s="16">
        <v>5.4054054054054099E-2</v>
      </c>
      <c r="R163" s="16">
        <v>0.107142857142857</v>
      </c>
      <c r="S163" s="16">
        <v>0.22857142857142901</v>
      </c>
      <c r="T163" s="16">
        <v>0.15909090909090901</v>
      </c>
      <c r="U163" s="16">
        <v>0.18181818181818199</v>
      </c>
      <c r="V163" s="16">
        <v>0.12987012987013</v>
      </c>
      <c r="W163" s="16">
        <v>0.16250000000000001</v>
      </c>
      <c r="X163" s="16">
        <v>0.34666666666666701</v>
      </c>
      <c r="Y163" s="16">
        <v>0.28813559322033899</v>
      </c>
      <c r="Z163" s="16"/>
      <c r="AA163" s="16">
        <v>0.147826086956522</v>
      </c>
      <c r="AB163" s="16">
        <v>0.3</v>
      </c>
      <c r="AC163" s="16"/>
      <c r="AD163" s="16">
        <v>0.102564102564103</v>
      </c>
      <c r="AE163" s="16">
        <v>0.17142857142857101</v>
      </c>
      <c r="AF163" s="16">
        <v>0.11764705882352899</v>
      </c>
      <c r="AG163" s="16">
        <v>0.21052631578947401</v>
      </c>
      <c r="AH163" s="16">
        <v>0.17857142857142899</v>
      </c>
      <c r="AI163" s="16">
        <v>0.214285714285714</v>
      </c>
      <c r="AJ163" s="16">
        <v>0.30851063829787201</v>
      </c>
      <c r="AK163" s="16">
        <v>0.27631578947368401</v>
      </c>
      <c r="AL163" s="16">
        <v>0.296296296296296</v>
      </c>
      <c r="AM163" s="16">
        <v>0.25196850393700798</v>
      </c>
      <c r="AN163" s="16"/>
      <c r="AO163" s="16">
        <v>0.15891472868217099</v>
      </c>
      <c r="AP163" s="16">
        <v>0.21164021164021199</v>
      </c>
      <c r="AQ163" s="16">
        <v>0.27338129496402902</v>
      </c>
      <c r="AR163" s="16">
        <v>0.323943661971831</v>
      </c>
      <c r="AS163" s="16">
        <v>0.35</v>
      </c>
      <c r="AT163" s="16">
        <v>0.30769230769230799</v>
      </c>
      <c r="AU163" s="16"/>
      <c r="AV163" s="16">
        <v>0.5</v>
      </c>
      <c r="AW163" s="16">
        <v>0</v>
      </c>
      <c r="AX163" s="16">
        <v>0.246753246753247</v>
      </c>
      <c r="AY163" s="16">
        <v>0.1</v>
      </c>
      <c r="AZ163" s="16">
        <v>0</v>
      </c>
      <c r="BA163" s="16">
        <v>0</v>
      </c>
      <c r="BB163" s="16">
        <v>0.22368421052631601</v>
      </c>
      <c r="BC163" s="16">
        <v>0.157894736842105</v>
      </c>
      <c r="BD163" s="16">
        <v>0.230769230769231</v>
      </c>
      <c r="BE163" s="16">
        <v>0.335403726708075</v>
      </c>
      <c r="BF163" s="16">
        <v>0.30120481927710802</v>
      </c>
      <c r="BG163" s="16">
        <v>0.36363636363636398</v>
      </c>
      <c r="BH163" s="16">
        <v>0.26086956521739102</v>
      </c>
      <c r="BI163" s="16">
        <v>6.6666666666666693E-2</v>
      </c>
      <c r="BJ163" s="16">
        <v>0.15384615384615399</v>
      </c>
      <c r="BK163" s="16">
        <v>0.11111111111111099</v>
      </c>
      <c r="BL163" s="16">
        <v>0.125</v>
      </c>
      <c r="BM163" s="16">
        <v>0</v>
      </c>
      <c r="BN163" s="16">
        <v>0.18181818181818199</v>
      </c>
      <c r="BO163" s="16"/>
      <c r="BP163" s="16">
        <v>0.262264150943396</v>
      </c>
      <c r="BQ163" s="16"/>
      <c r="BR163" s="16">
        <v>0.25</v>
      </c>
      <c r="BS163" s="16"/>
      <c r="BT163" s="16">
        <v>0.24708624708624699</v>
      </c>
    </row>
    <row r="164" spans="2:72" x14ac:dyDescent="0.2">
      <c r="B164" t="s">
        <v>159</v>
      </c>
      <c r="C164" s="16">
        <v>0.224860335195531</v>
      </c>
      <c r="D164" s="16">
        <v>0.25581395348837199</v>
      </c>
      <c r="E164" s="16">
        <v>0.194444444444444</v>
      </c>
      <c r="F164" s="16">
        <v>0.13793103448275901</v>
      </c>
      <c r="G164" s="16">
        <v>0.26</v>
      </c>
      <c r="H164" s="16">
        <v>0.114285714285714</v>
      </c>
      <c r="I164" s="16">
        <v>0.269230769230769</v>
      </c>
      <c r="J164" s="16">
        <v>0.155555555555556</v>
      </c>
      <c r="K164" s="16">
        <v>0.13636363636363599</v>
      </c>
      <c r="L164" s="16">
        <v>0.18181818181818199</v>
      </c>
      <c r="M164" s="16">
        <v>0.27586206896551702</v>
      </c>
      <c r="N164" s="16">
        <v>0.20833333333333301</v>
      </c>
      <c r="O164" s="16">
        <v>0.5</v>
      </c>
      <c r="P164" s="16"/>
      <c r="Q164" s="16">
        <v>0.135135135135135</v>
      </c>
      <c r="R164" s="16">
        <v>0.107142857142857</v>
      </c>
      <c r="S164" s="16">
        <v>0.34285714285714303</v>
      </c>
      <c r="T164" s="16">
        <v>0.22727272727272699</v>
      </c>
      <c r="U164" s="16">
        <v>4.5454545454545497E-2</v>
      </c>
      <c r="V164" s="16">
        <v>0.168831168831169</v>
      </c>
      <c r="W164" s="16">
        <v>0.22500000000000001</v>
      </c>
      <c r="X164" s="16">
        <v>0.32</v>
      </c>
      <c r="Y164" s="16">
        <v>0.25084745762711902</v>
      </c>
      <c r="Z164" s="16"/>
      <c r="AA164" s="16">
        <v>0.182608695652174</v>
      </c>
      <c r="AB164" s="16">
        <v>0.26486486486486499</v>
      </c>
      <c r="AC164" s="16"/>
      <c r="AD164" s="16">
        <v>0.115384615384615</v>
      </c>
      <c r="AE164" s="16">
        <v>0.17142857142857101</v>
      </c>
      <c r="AF164" s="16">
        <v>8.8235294117647106E-2</v>
      </c>
      <c r="AG164" s="16">
        <v>0.24561403508771901</v>
      </c>
      <c r="AH164" s="16">
        <v>0.214285714285714</v>
      </c>
      <c r="AI164" s="16">
        <v>0.24285714285714299</v>
      </c>
      <c r="AJ164" s="16">
        <v>0.21276595744680901</v>
      </c>
      <c r="AK164" s="16">
        <v>0.22368421052631601</v>
      </c>
      <c r="AL164" s="16">
        <v>0.27160493827160498</v>
      </c>
      <c r="AM164" s="16">
        <v>0.30708661417322802</v>
      </c>
      <c r="AN164" s="16"/>
      <c r="AO164" s="16">
        <v>0.201550387596899</v>
      </c>
      <c r="AP164" s="16">
        <v>0.227513227513228</v>
      </c>
      <c r="AQ164" s="16">
        <v>0.20863309352518</v>
      </c>
      <c r="AR164" s="16">
        <v>0.323943661971831</v>
      </c>
      <c r="AS164" s="16">
        <v>0.27500000000000002</v>
      </c>
      <c r="AT164" s="16">
        <v>0.230769230769231</v>
      </c>
      <c r="AU164" s="16"/>
      <c r="AV164" s="16">
        <v>0.33333333333333298</v>
      </c>
      <c r="AW164" s="16">
        <v>0</v>
      </c>
      <c r="AX164" s="16">
        <v>0.29870129870129902</v>
      </c>
      <c r="AY164" s="16">
        <v>0.1</v>
      </c>
      <c r="AZ164" s="16">
        <v>0.25</v>
      </c>
      <c r="BA164" s="16">
        <v>0.170212765957447</v>
      </c>
      <c r="BB164" s="16">
        <v>0.157894736842105</v>
      </c>
      <c r="BC164" s="16">
        <v>0.31578947368421101</v>
      </c>
      <c r="BD164" s="16">
        <v>0.15384615384615399</v>
      </c>
      <c r="BE164" s="16">
        <v>0.26086956521739102</v>
      </c>
      <c r="BF164" s="16">
        <v>0.27710843373493999</v>
      </c>
      <c r="BG164" s="16">
        <v>0.36363636363636398</v>
      </c>
      <c r="BH164" s="16">
        <v>0.26086956521739102</v>
      </c>
      <c r="BI164" s="16">
        <v>0.133333333333333</v>
      </c>
      <c r="BJ164" s="16">
        <v>0.15384615384615399</v>
      </c>
      <c r="BK164" s="16">
        <v>0.22222222222222199</v>
      </c>
      <c r="BL164" s="16">
        <v>9.375E-2</v>
      </c>
      <c r="BM164" s="16">
        <v>0</v>
      </c>
      <c r="BN164" s="16">
        <v>0.18181818181818199</v>
      </c>
      <c r="BO164" s="16"/>
      <c r="BP164" s="16">
        <v>0.25094339622641498</v>
      </c>
      <c r="BQ164" s="16"/>
      <c r="BR164" s="16">
        <v>0.23448275862069001</v>
      </c>
      <c r="BS164" s="16"/>
      <c r="BT164" s="16">
        <v>0.23776223776223801</v>
      </c>
    </row>
    <row r="165" spans="2:72" x14ac:dyDescent="0.2">
      <c r="B165" t="s">
        <v>160</v>
      </c>
      <c r="C165" s="16">
        <v>0.17318435754189901</v>
      </c>
      <c r="D165" s="16">
        <v>0.19767441860465099</v>
      </c>
      <c r="E165" s="16">
        <v>0.16666666666666699</v>
      </c>
      <c r="F165" s="16">
        <v>0.17241379310344801</v>
      </c>
      <c r="G165" s="16">
        <v>0.12</v>
      </c>
      <c r="H165" s="16">
        <v>0.2</v>
      </c>
      <c r="I165" s="16">
        <v>0.115384615384615</v>
      </c>
      <c r="J165" s="16">
        <v>0.266666666666667</v>
      </c>
      <c r="K165" s="16">
        <v>0.18181818181818199</v>
      </c>
      <c r="L165" s="16">
        <v>0.10606060606060599</v>
      </c>
      <c r="M165" s="16">
        <v>0.24137931034482801</v>
      </c>
      <c r="N165" s="16">
        <v>0.125</v>
      </c>
      <c r="O165" s="16">
        <v>0.125</v>
      </c>
      <c r="P165" s="16"/>
      <c r="Q165" s="16">
        <v>0.162162162162162</v>
      </c>
      <c r="R165" s="16">
        <v>0.214285714285714</v>
      </c>
      <c r="S165" s="16">
        <v>0.14285714285714299</v>
      </c>
      <c r="T165" s="16">
        <v>0.25</v>
      </c>
      <c r="U165" s="16">
        <v>0.204545454545455</v>
      </c>
      <c r="V165" s="16">
        <v>0.18181818181818199</v>
      </c>
      <c r="W165" s="16">
        <v>0.17499999999999999</v>
      </c>
      <c r="X165" s="16">
        <v>9.3333333333333296E-2</v>
      </c>
      <c r="Y165" s="16">
        <v>0.17627118644067799</v>
      </c>
      <c r="Z165" s="16"/>
      <c r="AA165" s="16">
        <v>0.188405797101449</v>
      </c>
      <c r="AB165" s="16">
        <v>0.159459459459459</v>
      </c>
      <c r="AC165" s="16"/>
      <c r="AD165" s="16">
        <v>0.16666666666666699</v>
      </c>
      <c r="AE165" s="16">
        <v>0.25714285714285701</v>
      </c>
      <c r="AF165" s="16">
        <v>0.17647058823529399</v>
      </c>
      <c r="AG165" s="16">
        <v>0.175438596491228</v>
      </c>
      <c r="AH165" s="16">
        <v>0.26785714285714302</v>
      </c>
      <c r="AI165" s="16">
        <v>0.22857142857142901</v>
      </c>
      <c r="AJ165" s="16">
        <v>0.117021276595745</v>
      </c>
      <c r="AK165" s="16">
        <v>0.17105263157894701</v>
      </c>
      <c r="AL165" s="16">
        <v>0.13580246913580199</v>
      </c>
      <c r="AM165" s="16">
        <v>0.14960629921259799</v>
      </c>
      <c r="AN165" s="16"/>
      <c r="AO165" s="16">
        <v>0.201550387596899</v>
      </c>
      <c r="AP165" s="16">
        <v>0.148148148148148</v>
      </c>
      <c r="AQ165" s="16">
        <v>0.14388489208633101</v>
      </c>
      <c r="AR165" s="16">
        <v>0.183098591549296</v>
      </c>
      <c r="AS165" s="16">
        <v>0.22500000000000001</v>
      </c>
      <c r="AT165" s="16">
        <v>0</v>
      </c>
      <c r="AU165" s="16"/>
      <c r="AV165" s="16">
        <v>0</v>
      </c>
      <c r="AW165" s="16">
        <v>0</v>
      </c>
      <c r="AX165" s="16">
        <v>0.18181818181818199</v>
      </c>
      <c r="AY165" s="16">
        <v>0.1</v>
      </c>
      <c r="AZ165" s="16">
        <v>0</v>
      </c>
      <c r="BA165" s="16">
        <v>0.19148936170212799</v>
      </c>
      <c r="BB165" s="16">
        <v>0.157894736842105</v>
      </c>
      <c r="BC165" s="16">
        <v>0</v>
      </c>
      <c r="BD165" s="16">
        <v>0.15384615384615399</v>
      </c>
      <c r="BE165" s="16">
        <v>0.217391304347826</v>
      </c>
      <c r="BF165" s="16">
        <v>0.16867469879518099</v>
      </c>
      <c r="BG165" s="16">
        <v>0.27272727272727298</v>
      </c>
      <c r="BH165" s="16">
        <v>0.173913043478261</v>
      </c>
      <c r="BI165" s="16">
        <v>0.266666666666667</v>
      </c>
      <c r="BJ165" s="16">
        <v>7.69230769230769E-2</v>
      </c>
      <c r="BK165" s="16">
        <v>0.16666666666666699</v>
      </c>
      <c r="BL165" s="16">
        <v>0.15625</v>
      </c>
      <c r="BM165" s="16">
        <v>0.2</v>
      </c>
      <c r="BN165" s="16">
        <v>9.0909090909090898E-2</v>
      </c>
      <c r="BO165" s="16"/>
      <c r="BP165" s="16">
        <v>0.179245283018868</v>
      </c>
      <c r="BQ165" s="16"/>
      <c r="BR165" s="16">
        <v>0.17241379310344801</v>
      </c>
      <c r="BS165" s="16"/>
      <c r="BT165" s="16">
        <v>0.17948717948717899</v>
      </c>
    </row>
    <row r="166" spans="2:72" x14ac:dyDescent="0.2">
      <c r="B166" t="s">
        <v>161</v>
      </c>
      <c r="C166" s="16">
        <v>4.1899441340782096E-3</v>
      </c>
      <c r="D166" s="16">
        <v>0</v>
      </c>
      <c r="E166" s="16">
        <v>1.38888888888889E-2</v>
      </c>
      <c r="F166" s="16">
        <v>0</v>
      </c>
      <c r="G166" s="16">
        <v>0</v>
      </c>
      <c r="H166" s="16">
        <v>0</v>
      </c>
      <c r="I166" s="16">
        <v>0</v>
      </c>
      <c r="J166" s="16">
        <v>4.4444444444444398E-2</v>
      </c>
      <c r="K166" s="16">
        <v>0</v>
      </c>
      <c r="L166" s="16">
        <v>0</v>
      </c>
      <c r="M166" s="16">
        <v>0</v>
      </c>
      <c r="N166" s="16">
        <v>0</v>
      </c>
      <c r="O166" s="16">
        <v>0</v>
      </c>
      <c r="P166" s="16"/>
      <c r="Q166" s="16">
        <v>0</v>
      </c>
      <c r="R166" s="16">
        <v>7.1428571428571397E-2</v>
      </c>
      <c r="S166" s="16">
        <v>0</v>
      </c>
      <c r="T166" s="16">
        <v>2.27272727272727E-2</v>
      </c>
      <c r="U166" s="16">
        <v>0</v>
      </c>
      <c r="V166" s="16">
        <v>0</v>
      </c>
      <c r="W166" s="16">
        <v>0</v>
      </c>
      <c r="X166" s="16">
        <v>0</v>
      </c>
      <c r="Y166" s="16">
        <v>0</v>
      </c>
      <c r="Z166" s="16"/>
      <c r="AA166" s="16">
        <v>8.6956521739130401E-3</v>
      </c>
      <c r="AB166" s="16">
        <v>0</v>
      </c>
      <c r="AC166" s="16"/>
      <c r="AD166" s="16">
        <v>1.2820512820512799E-2</v>
      </c>
      <c r="AE166" s="16">
        <v>2.8571428571428598E-2</v>
      </c>
      <c r="AF166" s="16">
        <v>0</v>
      </c>
      <c r="AG166" s="16">
        <v>1.7543859649122799E-2</v>
      </c>
      <c r="AH166" s="16">
        <v>0</v>
      </c>
      <c r="AI166" s="16">
        <v>0</v>
      </c>
      <c r="AJ166" s="16">
        <v>0</v>
      </c>
      <c r="AK166" s="16">
        <v>0</v>
      </c>
      <c r="AL166" s="16">
        <v>0</v>
      </c>
      <c r="AM166" s="16">
        <v>0</v>
      </c>
      <c r="AN166" s="16"/>
      <c r="AO166" s="16">
        <v>3.8759689922480598E-3</v>
      </c>
      <c r="AP166" s="16">
        <v>5.2910052910052898E-3</v>
      </c>
      <c r="AQ166" s="16">
        <v>7.1942446043165497E-3</v>
      </c>
      <c r="AR166" s="16">
        <v>0</v>
      </c>
      <c r="AS166" s="16">
        <v>0</v>
      </c>
      <c r="AT166" s="16">
        <v>0</v>
      </c>
      <c r="AU166" s="16"/>
      <c r="AV166" s="16">
        <v>0</v>
      </c>
      <c r="AW166" s="16">
        <v>0</v>
      </c>
      <c r="AX166" s="16">
        <v>1.2987012987013E-2</v>
      </c>
      <c r="AY166" s="16">
        <v>0</v>
      </c>
      <c r="AZ166" s="16">
        <v>0</v>
      </c>
      <c r="BA166" s="16">
        <v>0</v>
      </c>
      <c r="BB166" s="16">
        <v>1.3157894736842099E-2</v>
      </c>
      <c r="BC166" s="16">
        <v>0</v>
      </c>
      <c r="BD166" s="16">
        <v>0</v>
      </c>
      <c r="BE166" s="16">
        <v>0</v>
      </c>
      <c r="BF166" s="16">
        <v>0</v>
      </c>
      <c r="BG166" s="16">
        <v>0</v>
      </c>
      <c r="BH166" s="16">
        <v>0</v>
      </c>
      <c r="BI166" s="16">
        <v>0</v>
      </c>
      <c r="BJ166" s="16">
        <v>0</v>
      </c>
      <c r="BK166" s="16">
        <v>0</v>
      </c>
      <c r="BL166" s="16">
        <v>0</v>
      </c>
      <c r="BM166" s="16">
        <v>0.05</v>
      </c>
      <c r="BN166" s="16">
        <v>0</v>
      </c>
      <c r="BO166" s="16"/>
      <c r="BP166" s="16">
        <v>1.88679245283019E-3</v>
      </c>
      <c r="BQ166" s="16"/>
      <c r="BR166" s="16">
        <v>3.4482758620689698E-3</v>
      </c>
      <c r="BS166" s="16"/>
      <c r="BT166" s="16">
        <v>2.3310023310023301E-3</v>
      </c>
    </row>
    <row r="167" spans="2:72" x14ac:dyDescent="0.2">
      <c r="B167" t="s">
        <v>122</v>
      </c>
      <c r="C167" s="16">
        <v>4.1899441340782096E-3</v>
      </c>
      <c r="D167" s="16">
        <v>0</v>
      </c>
      <c r="E167" s="16">
        <v>1.38888888888889E-2</v>
      </c>
      <c r="F167" s="16">
        <v>0</v>
      </c>
      <c r="G167" s="16">
        <v>0.02</v>
      </c>
      <c r="H167" s="16">
        <v>0</v>
      </c>
      <c r="I167" s="16">
        <v>0</v>
      </c>
      <c r="J167" s="16">
        <v>0</v>
      </c>
      <c r="K167" s="16">
        <v>0</v>
      </c>
      <c r="L167" s="16">
        <v>1.5151515151515201E-2</v>
      </c>
      <c r="M167" s="16">
        <v>0</v>
      </c>
      <c r="N167" s="16">
        <v>0</v>
      </c>
      <c r="O167" s="16">
        <v>0</v>
      </c>
      <c r="P167" s="16"/>
      <c r="Q167" s="16">
        <v>2.7027027027027001E-2</v>
      </c>
      <c r="R167" s="16">
        <v>3.5714285714285698E-2</v>
      </c>
      <c r="S167" s="16">
        <v>0</v>
      </c>
      <c r="T167" s="16">
        <v>0</v>
      </c>
      <c r="U167" s="16">
        <v>0</v>
      </c>
      <c r="V167" s="16">
        <v>0</v>
      </c>
      <c r="W167" s="16">
        <v>0</v>
      </c>
      <c r="X167" s="16">
        <v>0</v>
      </c>
      <c r="Y167" s="16">
        <v>0</v>
      </c>
      <c r="Z167" s="16"/>
      <c r="AA167" s="16">
        <v>5.7971014492753598E-3</v>
      </c>
      <c r="AB167" s="16">
        <v>0</v>
      </c>
      <c r="AC167" s="16"/>
      <c r="AD167" s="16">
        <v>3.8461538461538498E-2</v>
      </c>
      <c r="AE167" s="16">
        <v>0</v>
      </c>
      <c r="AF167" s="16">
        <v>0</v>
      </c>
      <c r="AG167" s="16">
        <v>0</v>
      </c>
      <c r="AH167" s="16">
        <v>0</v>
      </c>
      <c r="AI167" s="16">
        <v>0</v>
      </c>
      <c r="AJ167" s="16">
        <v>0</v>
      </c>
      <c r="AK167" s="16">
        <v>0</v>
      </c>
      <c r="AL167" s="16">
        <v>0</v>
      </c>
      <c r="AM167" s="16">
        <v>0</v>
      </c>
      <c r="AN167" s="16"/>
      <c r="AO167" s="16">
        <v>3.8759689922480598E-3</v>
      </c>
      <c r="AP167" s="16">
        <v>5.2910052910052898E-3</v>
      </c>
      <c r="AQ167" s="16">
        <v>7.1942446043165497E-3</v>
      </c>
      <c r="AR167" s="16">
        <v>0</v>
      </c>
      <c r="AS167" s="16">
        <v>0</v>
      </c>
      <c r="AT167" s="16">
        <v>0</v>
      </c>
      <c r="AU167" s="16"/>
      <c r="AV167" s="16">
        <v>0</v>
      </c>
      <c r="AW167" s="16">
        <v>0</v>
      </c>
      <c r="AX167" s="16">
        <v>0</v>
      </c>
      <c r="AY167" s="16">
        <v>0</v>
      </c>
      <c r="AZ167" s="16">
        <v>0</v>
      </c>
      <c r="BA167" s="16">
        <v>0</v>
      </c>
      <c r="BB167" s="16">
        <v>0</v>
      </c>
      <c r="BC167" s="16">
        <v>0</v>
      </c>
      <c r="BD167" s="16">
        <v>7.69230769230769E-2</v>
      </c>
      <c r="BE167" s="16">
        <v>0</v>
      </c>
      <c r="BF167" s="16">
        <v>0</v>
      </c>
      <c r="BG167" s="16">
        <v>0</v>
      </c>
      <c r="BH167" s="16">
        <v>2.8985507246376802E-2</v>
      </c>
      <c r="BI167" s="16">
        <v>0</v>
      </c>
      <c r="BJ167" s="16">
        <v>0</v>
      </c>
      <c r="BK167" s="16">
        <v>0</v>
      </c>
      <c r="BL167" s="16">
        <v>0</v>
      </c>
      <c r="BM167" s="16">
        <v>0</v>
      </c>
      <c r="BN167" s="16">
        <v>0</v>
      </c>
      <c r="BO167" s="16"/>
      <c r="BP167" s="16">
        <v>0</v>
      </c>
      <c r="BQ167" s="16"/>
      <c r="BR167" s="16">
        <v>3.4482758620689698E-3</v>
      </c>
      <c r="BS167" s="16"/>
      <c r="BT167" s="16">
        <v>2.3310023310023301E-3</v>
      </c>
    </row>
    <row r="168" spans="2:72" x14ac:dyDescent="0.2">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row>
    <row r="169" spans="2:72" x14ac:dyDescent="0.2">
      <c r="B169" s="6" t="s">
        <v>163</v>
      </c>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row>
    <row r="170" spans="2:72" x14ac:dyDescent="0.2">
      <c r="B170" s="22" t="s">
        <v>125</v>
      </c>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row>
    <row r="171" spans="2:72" x14ac:dyDescent="0.2">
      <c r="B171" t="s">
        <v>148</v>
      </c>
      <c r="C171" s="16">
        <v>0.289106145251397</v>
      </c>
      <c r="D171" s="16">
        <v>0.31007751937984501</v>
      </c>
      <c r="E171" s="16">
        <v>0.23611111111111099</v>
      </c>
      <c r="F171" s="16">
        <v>0.24137931034482801</v>
      </c>
      <c r="G171" s="16">
        <v>0.24</v>
      </c>
      <c r="H171" s="16">
        <v>0.17142857142857101</v>
      </c>
      <c r="I171" s="16">
        <v>0.32051282051282098</v>
      </c>
      <c r="J171" s="16">
        <v>0.22222222222222199</v>
      </c>
      <c r="K171" s="16">
        <v>0.5</v>
      </c>
      <c r="L171" s="16">
        <v>0.31818181818181801</v>
      </c>
      <c r="M171" s="16">
        <v>0.34482758620689702</v>
      </c>
      <c r="N171" s="16">
        <v>0.29166666666666702</v>
      </c>
      <c r="O171" s="16">
        <v>0.125</v>
      </c>
      <c r="P171" s="16"/>
      <c r="Q171" s="16">
        <v>0.162162162162162</v>
      </c>
      <c r="R171" s="16">
        <v>0.25</v>
      </c>
      <c r="S171" s="16">
        <v>0.28571428571428598</v>
      </c>
      <c r="T171" s="16">
        <v>0.31818181818181801</v>
      </c>
      <c r="U171" s="16">
        <v>0.29545454545454503</v>
      </c>
      <c r="V171" s="16">
        <v>0.19480519480519501</v>
      </c>
      <c r="W171" s="16">
        <v>0.3125</v>
      </c>
      <c r="X171" s="16">
        <v>0.30666666666666698</v>
      </c>
      <c r="Y171" s="16">
        <v>0.31864406779660998</v>
      </c>
      <c r="Z171" s="16"/>
      <c r="AA171" s="16">
        <v>0.26086956521739102</v>
      </c>
      <c r="AB171" s="16">
        <v>0.31621621621621598</v>
      </c>
      <c r="AC171" s="16"/>
      <c r="AD171" s="16">
        <v>0.17948717948717899</v>
      </c>
      <c r="AE171" s="16">
        <v>0.2</v>
      </c>
      <c r="AF171" s="16">
        <v>0.23529411764705899</v>
      </c>
      <c r="AG171" s="16">
        <v>0.35087719298245601</v>
      </c>
      <c r="AH171" s="16">
        <v>0.19642857142857101</v>
      </c>
      <c r="AI171" s="16">
        <v>0.314285714285714</v>
      </c>
      <c r="AJ171" s="16">
        <v>0.30851063829787201</v>
      </c>
      <c r="AK171" s="16">
        <v>0.394736842105263</v>
      </c>
      <c r="AL171" s="16">
        <v>0.358024691358025</v>
      </c>
      <c r="AM171" s="16">
        <v>0.28346456692913402</v>
      </c>
      <c r="AN171" s="16"/>
      <c r="AO171" s="16">
        <v>0.26744186046511598</v>
      </c>
      <c r="AP171" s="16">
        <v>0.28042328042328002</v>
      </c>
      <c r="AQ171" s="16">
        <v>0.30215827338129497</v>
      </c>
      <c r="AR171" s="16">
        <v>0.39436619718309901</v>
      </c>
      <c r="AS171" s="16">
        <v>0.25</v>
      </c>
      <c r="AT171" s="16">
        <v>0.30769230769230799</v>
      </c>
      <c r="AU171" s="16"/>
      <c r="AV171" s="16">
        <v>0.16666666666666699</v>
      </c>
      <c r="AW171" s="16">
        <v>0</v>
      </c>
      <c r="AX171" s="16">
        <v>0.19480519480519501</v>
      </c>
      <c r="AY171" s="16">
        <v>0.4</v>
      </c>
      <c r="AZ171" s="16">
        <v>0.5</v>
      </c>
      <c r="BA171" s="16">
        <v>0.27659574468085102</v>
      </c>
      <c r="BB171" s="16">
        <v>0.30263157894736797</v>
      </c>
      <c r="BC171" s="16">
        <v>0.26315789473684198</v>
      </c>
      <c r="BD171" s="16">
        <v>0.46153846153846201</v>
      </c>
      <c r="BE171" s="16">
        <v>0.341614906832298</v>
      </c>
      <c r="BF171" s="16">
        <v>0.22891566265060201</v>
      </c>
      <c r="BG171" s="16">
        <v>0.36363636363636398</v>
      </c>
      <c r="BH171" s="16">
        <v>0.231884057971014</v>
      </c>
      <c r="BI171" s="16">
        <v>0.133333333333333</v>
      </c>
      <c r="BJ171" s="16">
        <v>0.15384615384615399</v>
      </c>
      <c r="BK171" s="16">
        <v>0.38888888888888901</v>
      </c>
      <c r="BL171" s="16">
        <v>0.4375</v>
      </c>
      <c r="BM171" s="16">
        <v>0.35</v>
      </c>
      <c r="BN171" s="16">
        <v>0.22727272727272699</v>
      </c>
      <c r="BO171" s="16"/>
      <c r="BP171" s="16">
        <v>0.30754716981132102</v>
      </c>
      <c r="BQ171" s="16"/>
      <c r="BR171" s="16">
        <v>0.28275862068965502</v>
      </c>
      <c r="BS171" s="16"/>
      <c r="BT171" s="16">
        <v>0.28205128205128199</v>
      </c>
    </row>
    <row r="172" spans="2:72" x14ac:dyDescent="0.2">
      <c r="B172" t="s">
        <v>147</v>
      </c>
      <c r="C172" s="16">
        <v>0.28212290502793302</v>
      </c>
      <c r="D172" s="16">
        <v>0.27131782945736399</v>
      </c>
      <c r="E172" s="16">
        <v>0.27777777777777801</v>
      </c>
      <c r="F172" s="16">
        <v>0.17241379310344801</v>
      </c>
      <c r="G172" s="16">
        <v>0.34</v>
      </c>
      <c r="H172" s="16">
        <v>0.314285714285714</v>
      </c>
      <c r="I172" s="16">
        <v>0.20512820512820501</v>
      </c>
      <c r="J172" s="16">
        <v>0.266666666666667</v>
      </c>
      <c r="K172" s="16">
        <v>0.18181818181818199</v>
      </c>
      <c r="L172" s="16">
        <v>0.42424242424242398</v>
      </c>
      <c r="M172" s="16">
        <v>0.31034482758620702</v>
      </c>
      <c r="N172" s="16">
        <v>0.33333333333333298</v>
      </c>
      <c r="O172" s="16">
        <v>0.25</v>
      </c>
      <c r="P172" s="16"/>
      <c r="Q172" s="16">
        <v>0.54054054054054101</v>
      </c>
      <c r="R172" s="16">
        <v>0.39285714285714302</v>
      </c>
      <c r="S172" s="16">
        <v>0.42857142857142899</v>
      </c>
      <c r="T172" s="16">
        <v>0.47727272727272702</v>
      </c>
      <c r="U172" s="16">
        <v>0.29545454545454503</v>
      </c>
      <c r="V172" s="16">
        <v>0.23376623376623401</v>
      </c>
      <c r="W172" s="16">
        <v>0.22500000000000001</v>
      </c>
      <c r="X172" s="16">
        <v>0.30666666666666698</v>
      </c>
      <c r="Y172" s="16">
        <v>0.210169491525424</v>
      </c>
      <c r="Z172" s="16"/>
      <c r="AA172" s="16">
        <v>0.336231884057971</v>
      </c>
      <c r="AB172" s="16">
        <v>0.22972972972972999</v>
      </c>
      <c r="AC172" s="16"/>
      <c r="AD172" s="16">
        <v>0.39743589743589702</v>
      </c>
      <c r="AE172" s="16">
        <v>0.314285714285714</v>
      </c>
      <c r="AF172" s="16">
        <v>0.41176470588235298</v>
      </c>
      <c r="AG172" s="16">
        <v>0.40350877192982498</v>
      </c>
      <c r="AH172" s="16">
        <v>0.32142857142857101</v>
      </c>
      <c r="AI172" s="16">
        <v>0.27142857142857102</v>
      </c>
      <c r="AJ172" s="16">
        <v>0.25531914893617003</v>
      </c>
      <c r="AK172" s="16">
        <v>0.23684210526315799</v>
      </c>
      <c r="AL172" s="16">
        <v>0.234567901234568</v>
      </c>
      <c r="AM172" s="16">
        <v>0.181102362204724</v>
      </c>
      <c r="AN172" s="16"/>
      <c r="AO172" s="16">
        <v>0.32945736434108502</v>
      </c>
      <c r="AP172" s="16">
        <v>0.317460317460317</v>
      </c>
      <c r="AQ172" s="16">
        <v>0.22302158273381301</v>
      </c>
      <c r="AR172" s="16">
        <v>0.22535211267605601</v>
      </c>
      <c r="AS172" s="16">
        <v>0.15</v>
      </c>
      <c r="AT172" s="16">
        <v>0.15384615384615399</v>
      </c>
      <c r="AU172" s="16"/>
      <c r="AV172" s="16">
        <v>0.33333333333333298</v>
      </c>
      <c r="AW172" s="16">
        <v>0</v>
      </c>
      <c r="AX172" s="16">
        <v>0.246753246753247</v>
      </c>
      <c r="AY172" s="16">
        <v>0</v>
      </c>
      <c r="AZ172" s="16">
        <v>0.75</v>
      </c>
      <c r="BA172" s="16">
        <v>0.340425531914894</v>
      </c>
      <c r="BB172" s="16">
        <v>0.28947368421052599</v>
      </c>
      <c r="BC172" s="16">
        <v>0.21052631578947401</v>
      </c>
      <c r="BD172" s="16">
        <v>0.30769230769230799</v>
      </c>
      <c r="BE172" s="16">
        <v>0.18012422360248401</v>
      </c>
      <c r="BF172" s="16">
        <v>0.28915662650602397</v>
      </c>
      <c r="BG172" s="16">
        <v>0.72727272727272696</v>
      </c>
      <c r="BH172" s="16">
        <v>0.42028985507246402</v>
      </c>
      <c r="BI172" s="16">
        <v>0.2</v>
      </c>
      <c r="BJ172" s="16">
        <v>7.69230769230769E-2</v>
      </c>
      <c r="BK172" s="16">
        <v>0.33333333333333298</v>
      </c>
      <c r="BL172" s="16">
        <v>0.28125</v>
      </c>
      <c r="BM172" s="16">
        <v>0.5</v>
      </c>
      <c r="BN172" s="16">
        <v>0.31818181818181801</v>
      </c>
      <c r="BO172" s="16"/>
      <c r="BP172" s="16">
        <v>0.25471698113207503</v>
      </c>
      <c r="BQ172" s="16"/>
      <c r="BR172" s="16">
        <v>0.270689655172414</v>
      </c>
      <c r="BS172" s="16"/>
      <c r="BT172" s="16">
        <v>0.25174825174825199</v>
      </c>
    </row>
    <row r="173" spans="2:72" x14ac:dyDescent="0.2">
      <c r="B173" t="s">
        <v>149</v>
      </c>
      <c r="C173" s="16">
        <v>0.248603351955307</v>
      </c>
      <c r="D173" s="16">
        <v>0.25193798449612398</v>
      </c>
      <c r="E173" s="16">
        <v>0.26388888888888901</v>
      </c>
      <c r="F173" s="16">
        <v>0.20689655172413801</v>
      </c>
      <c r="G173" s="16">
        <v>0.3</v>
      </c>
      <c r="H173" s="16">
        <v>0.25714285714285701</v>
      </c>
      <c r="I173" s="16">
        <v>0.28205128205128199</v>
      </c>
      <c r="J173" s="16">
        <v>0.24444444444444399</v>
      </c>
      <c r="K173" s="16">
        <v>0.22727272727272699</v>
      </c>
      <c r="L173" s="16">
        <v>0.18181818181818199</v>
      </c>
      <c r="M173" s="16">
        <v>0.13793103448275901</v>
      </c>
      <c r="N173" s="16">
        <v>0.375</v>
      </c>
      <c r="O173" s="16">
        <v>0.125</v>
      </c>
      <c r="P173" s="16"/>
      <c r="Q173" s="16">
        <v>0.21621621621621601</v>
      </c>
      <c r="R173" s="16">
        <v>7.1428571428571397E-2</v>
      </c>
      <c r="S173" s="16">
        <v>0.25714285714285701</v>
      </c>
      <c r="T173" s="16">
        <v>9.0909090909090898E-2</v>
      </c>
      <c r="U173" s="16">
        <v>0.25</v>
      </c>
      <c r="V173" s="16">
        <v>0.207792207792208</v>
      </c>
      <c r="W173" s="16">
        <v>0.28749999999999998</v>
      </c>
      <c r="X173" s="16">
        <v>0.30666666666666698</v>
      </c>
      <c r="Y173" s="16">
        <v>0.27796610169491498</v>
      </c>
      <c r="Z173" s="16"/>
      <c r="AA173" s="16">
        <v>0.21159420289855099</v>
      </c>
      <c r="AB173" s="16">
        <v>0.28378378378378399</v>
      </c>
      <c r="AC173" s="16"/>
      <c r="AD173" s="16">
        <v>0.20512820512820501</v>
      </c>
      <c r="AE173" s="16">
        <v>0.14285714285714299</v>
      </c>
      <c r="AF173" s="16">
        <v>0.20588235294117599</v>
      </c>
      <c r="AG173" s="16">
        <v>0.21052631578947401</v>
      </c>
      <c r="AH173" s="16">
        <v>0.25</v>
      </c>
      <c r="AI173" s="16">
        <v>0.24285714285714299</v>
      </c>
      <c r="AJ173" s="16">
        <v>0.28723404255319201</v>
      </c>
      <c r="AK173" s="16">
        <v>0.30263157894736797</v>
      </c>
      <c r="AL173" s="16">
        <v>0.296296296296296</v>
      </c>
      <c r="AM173" s="16">
        <v>0.244094488188976</v>
      </c>
      <c r="AN173" s="16"/>
      <c r="AO173" s="16">
        <v>0.20542635658914701</v>
      </c>
      <c r="AP173" s="16">
        <v>0.227513227513228</v>
      </c>
      <c r="AQ173" s="16">
        <v>0.32374100719424498</v>
      </c>
      <c r="AR173" s="16">
        <v>0.309859154929577</v>
      </c>
      <c r="AS173" s="16">
        <v>0.27500000000000002</v>
      </c>
      <c r="AT173" s="16">
        <v>0.30769230769230799</v>
      </c>
      <c r="AU173" s="16"/>
      <c r="AV173" s="16">
        <v>0.33333333333333298</v>
      </c>
      <c r="AW173" s="16">
        <v>0</v>
      </c>
      <c r="AX173" s="16">
        <v>0.27272727272727298</v>
      </c>
      <c r="AY173" s="16">
        <v>0.4</v>
      </c>
      <c r="AZ173" s="16">
        <v>0</v>
      </c>
      <c r="BA173" s="16">
        <v>0.14893617021276601</v>
      </c>
      <c r="BB173" s="16">
        <v>0.28947368421052599</v>
      </c>
      <c r="BC173" s="16">
        <v>0.31578947368421101</v>
      </c>
      <c r="BD173" s="16">
        <v>7.69230769230769E-2</v>
      </c>
      <c r="BE173" s="16">
        <v>0.24223602484472101</v>
      </c>
      <c r="BF173" s="16">
        <v>0.25301204819277101</v>
      </c>
      <c r="BG173" s="16">
        <v>0.45454545454545497</v>
      </c>
      <c r="BH173" s="16">
        <v>0.26086956521739102</v>
      </c>
      <c r="BI173" s="16">
        <v>0.133333333333333</v>
      </c>
      <c r="BJ173" s="16">
        <v>0.38461538461538503</v>
      </c>
      <c r="BK173" s="16">
        <v>0.25</v>
      </c>
      <c r="BL173" s="16">
        <v>0.25</v>
      </c>
      <c r="BM173" s="16">
        <v>0.2</v>
      </c>
      <c r="BN173" s="16">
        <v>0.18181818181818199</v>
      </c>
      <c r="BO173" s="16"/>
      <c r="BP173" s="16">
        <v>0.26792452830188701</v>
      </c>
      <c r="BQ173" s="16"/>
      <c r="BR173" s="16">
        <v>0.25</v>
      </c>
      <c r="BS173" s="16"/>
      <c r="BT173" s="16">
        <v>0.27039627039627001</v>
      </c>
    </row>
    <row r="174" spans="2:72" x14ac:dyDescent="0.2">
      <c r="B174" t="s">
        <v>150</v>
      </c>
      <c r="C174" s="16">
        <v>0.216480446927374</v>
      </c>
      <c r="D174" s="16">
        <v>0.25581395348837199</v>
      </c>
      <c r="E174" s="16">
        <v>0.16666666666666699</v>
      </c>
      <c r="F174" s="16">
        <v>0.34482758620689702</v>
      </c>
      <c r="G174" s="16">
        <v>0.18</v>
      </c>
      <c r="H174" s="16">
        <v>0.2</v>
      </c>
      <c r="I174" s="16">
        <v>0.19230769230769201</v>
      </c>
      <c r="J174" s="16">
        <v>0.11111111111111099</v>
      </c>
      <c r="K174" s="16">
        <v>0.22727272727272699</v>
      </c>
      <c r="L174" s="16">
        <v>0.22727272727272699</v>
      </c>
      <c r="M174" s="16">
        <v>0.17241379310344801</v>
      </c>
      <c r="N174" s="16">
        <v>0.20833333333333301</v>
      </c>
      <c r="O174" s="16">
        <v>0.125</v>
      </c>
      <c r="P174" s="16"/>
      <c r="Q174" s="16">
        <v>8.1081081081081099E-2</v>
      </c>
      <c r="R174" s="16">
        <v>7.1428571428571397E-2</v>
      </c>
      <c r="S174" s="16">
        <v>0.17142857142857101</v>
      </c>
      <c r="T174" s="16">
        <v>0.204545454545455</v>
      </c>
      <c r="U174" s="16">
        <v>0.15909090909090901</v>
      </c>
      <c r="V174" s="16">
        <v>0.19480519480519501</v>
      </c>
      <c r="W174" s="16">
        <v>0.1875</v>
      </c>
      <c r="X174" s="16">
        <v>0.28000000000000003</v>
      </c>
      <c r="Y174" s="16">
        <v>0.26101694915254198</v>
      </c>
      <c r="Z174" s="16"/>
      <c r="AA174" s="16">
        <v>0.16521739130434801</v>
      </c>
      <c r="AB174" s="16">
        <v>0.26486486486486499</v>
      </c>
      <c r="AC174" s="16"/>
      <c r="AD174" s="16">
        <v>0.141025641025641</v>
      </c>
      <c r="AE174" s="16">
        <v>0.14285714285714299</v>
      </c>
      <c r="AF174" s="16">
        <v>0.11764705882352899</v>
      </c>
      <c r="AG174" s="16">
        <v>0.140350877192982</v>
      </c>
      <c r="AH174" s="16">
        <v>0.17857142857142899</v>
      </c>
      <c r="AI174" s="16">
        <v>0.2</v>
      </c>
      <c r="AJ174" s="16">
        <v>0.26595744680851102</v>
      </c>
      <c r="AK174" s="16">
        <v>0.26315789473684198</v>
      </c>
      <c r="AL174" s="16">
        <v>0.28395061728395099</v>
      </c>
      <c r="AM174" s="16">
        <v>0.25196850393700798</v>
      </c>
      <c r="AN174" s="16"/>
      <c r="AO174" s="16">
        <v>0.18217054263565899</v>
      </c>
      <c r="AP174" s="16">
        <v>0.216931216931217</v>
      </c>
      <c r="AQ174" s="16">
        <v>0.23741007194244601</v>
      </c>
      <c r="AR174" s="16">
        <v>0.29577464788732399</v>
      </c>
      <c r="AS174" s="16">
        <v>0.2</v>
      </c>
      <c r="AT174" s="16">
        <v>0.230769230769231</v>
      </c>
      <c r="AU174" s="16"/>
      <c r="AV174" s="16">
        <v>0.16666666666666699</v>
      </c>
      <c r="AW174" s="16">
        <v>0.5</v>
      </c>
      <c r="AX174" s="16">
        <v>0.168831168831169</v>
      </c>
      <c r="AY174" s="16">
        <v>0.3</v>
      </c>
      <c r="AZ174" s="16">
        <v>0</v>
      </c>
      <c r="BA174" s="16">
        <v>0.27659574468085102</v>
      </c>
      <c r="BB174" s="16">
        <v>0.157894736842105</v>
      </c>
      <c r="BC174" s="16">
        <v>0.157894736842105</v>
      </c>
      <c r="BD174" s="16">
        <v>0.38461538461538503</v>
      </c>
      <c r="BE174" s="16">
        <v>0.27329192546583903</v>
      </c>
      <c r="BF174" s="16">
        <v>0.180722891566265</v>
      </c>
      <c r="BG174" s="16">
        <v>0.18181818181818199</v>
      </c>
      <c r="BH174" s="16">
        <v>0.188405797101449</v>
      </c>
      <c r="BI174" s="16">
        <v>0.33333333333333298</v>
      </c>
      <c r="BJ174" s="16">
        <v>0.46153846153846201</v>
      </c>
      <c r="BK174" s="16">
        <v>0.194444444444444</v>
      </c>
      <c r="BL174" s="16">
        <v>0.15625</v>
      </c>
      <c r="BM174" s="16">
        <v>0.3</v>
      </c>
      <c r="BN174" s="16">
        <v>4.5454545454545497E-2</v>
      </c>
      <c r="BO174" s="16"/>
      <c r="BP174" s="16">
        <v>0.22264150943396199</v>
      </c>
      <c r="BQ174" s="16"/>
      <c r="BR174" s="16">
        <v>0.225862068965517</v>
      </c>
      <c r="BS174" s="16"/>
      <c r="BT174" s="16">
        <v>0.230769230769231</v>
      </c>
    </row>
    <row r="175" spans="2:72" x14ac:dyDescent="0.2">
      <c r="B175" t="s">
        <v>156</v>
      </c>
      <c r="C175" s="16">
        <v>0.210893854748603</v>
      </c>
      <c r="D175" s="16">
        <v>0.193798449612403</v>
      </c>
      <c r="E175" s="16">
        <v>0.23611111111111099</v>
      </c>
      <c r="F175" s="16">
        <v>0.17241379310344801</v>
      </c>
      <c r="G175" s="16">
        <v>0.14000000000000001</v>
      </c>
      <c r="H175" s="16">
        <v>0.14285714285714299</v>
      </c>
      <c r="I175" s="16">
        <v>0.21794871794871801</v>
      </c>
      <c r="J175" s="16">
        <v>0.28888888888888897</v>
      </c>
      <c r="K175" s="16">
        <v>0.22727272727272699</v>
      </c>
      <c r="L175" s="16">
        <v>0.22727272727272699</v>
      </c>
      <c r="M175" s="16">
        <v>0.27586206896551702</v>
      </c>
      <c r="N175" s="16">
        <v>0.125</v>
      </c>
      <c r="O175" s="16">
        <v>0.75</v>
      </c>
      <c r="P175" s="16"/>
      <c r="Q175" s="16">
        <v>2.7027027027027001E-2</v>
      </c>
      <c r="R175" s="16">
        <v>0.214285714285714</v>
      </c>
      <c r="S175" s="16">
        <v>0.25714285714285701</v>
      </c>
      <c r="T175" s="16">
        <v>0.18181818181818199</v>
      </c>
      <c r="U175" s="16">
        <v>0.204545454545455</v>
      </c>
      <c r="V175" s="16">
        <v>0.246753246753247</v>
      </c>
      <c r="W175" s="16">
        <v>0.1875</v>
      </c>
      <c r="X175" s="16">
        <v>0.16</v>
      </c>
      <c r="Y175" s="16">
        <v>0.24406779661017</v>
      </c>
      <c r="Z175" s="16"/>
      <c r="AA175" s="16">
        <v>0.19420289855072501</v>
      </c>
      <c r="AB175" s="16">
        <v>0.22702702702702701</v>
      </c>
      <c r="AC175" s="16"/>
      <c r="AD175" s="16">
        <v>0.115384615384615</v>
      </c>
      <c r="AE175" s="16">
        <v>0.28571428571428598</v>
      </c>
      <c r="AF175" s="16">
        <v>0.11764705882352899</v>
      </c>
      <c r="AG175" s="16">
        <v>0.21052631578947401</v>
      </c>
      <c r="AH175" s="16">
        <v>0.28571428571428598</v>
      </c>
      <c r="AI175" s="16">
        <v>0.185714285714286</v>
      </c>
      <c r="AJ175" s="16">
        <v>0.13829787234042601</v>
      </c>
      <c r="AK175" s="16">
        <v>0.21052631578947401</v>
      </c>
      <c r="AL175" s="16">
        <v>0.27160493827160498</v>
      </c>
      <c r="AM175" s="16">
        <v>0.267716535433071</v>
      </c>
      <c r="AN175" s="16"/>
      <c r="AO175" s="16">
        <v>0.232558139534884</v>
      </c>
      <c r="AP175" s="16">
        <v>0.216931216931217</v>
      </c>
      <c r="AQ175" s="16">
        <v>0.17266187050359699</v>
      </c>
      <c r="AR175" s="16">
        <v>0.23943661971831001</v>
      </c>
      <c r="AS175" s="16">
        <v>0.125</v>
      </c>
      <c r="AT175" s="16">
        <v>0.15384615384615399</v>
      </c>
      <c r="AU175" s="16"/>
      <c r="AV175" s="16">
        <v>0.16666666666666699</v>
      </c>
      <c r="AW175" s="16">
        <v>0.5</v>
      </c>
      <c r="AX175" s="16">
        <v>0.23376623376623401</v>
      </c>
      <c r="AY175" s="16">
        <v>0.2</v>
      </c>
      <c r="AZ175" s="16">
        <v>0</v>
      </c>
      <c r="BA175" s="16">
        <v>0.19148936170212799</v>
      </c>
      <c r="BB175" s="16">
        <v>0.26315789473684198</v>
      </c>
      <c r="BC175" s="16">
        <v>0.26315789473684198</v>
      </c>
      <c r="BD175" s="16">
        <v>7.69230769230769E-2</v>
      </c>
      <c r="BE175" s="16">
        <v>0.21118012422360199</v>
      </c>
      <c r="BF175" s="16">
        <v>0.19277108433734899</v>
      </c>
      <c r="BG175" s="16">
        <v>9.0909090909090898E-2</v>
      </c>
      <c r="BH175" s="16">
        <v>0.26086956521739102</v>
      </c>
      <c r="BI175" s="16">
        <v>0.2</v>
      </c>
      <c r="BJ175" s="16">
        <v>0.30769230769230799</v>
      </c>
      <c r="BK175" s="16">
        <v>0.25</v>
      </c>
      <c r="BL175" s="16">
        <v>0.15625</v>
      </c>
      <c r="BM175" s="16">
        <v>0.15</v>
      </c>
      <c r="BN175" s="16">
        <v>4.5454545454545497E-2</v>
      </c>
      <c r="BO175" s="16"/>
      <c r="BP175" s="16">
        <v>0.22264150943396199</v>
      </c>
      <c r="BQ175" s="16"/>
      <c r="BR175" s="16">
        <v>0.208620689655172</v>
      </c>
      <c r="BS175" s="16"/>
      <c r="BT175" s="16">
        <v>0.20979020979021001</v>
      </c>
    </row>
    <row r="176" spans="2:72" x14ac:dyDescent="0.2">
      <c r="B176" t="s">
        <v>152</v>
      </c>
      <c r="C176" s="16">
        <v>0.208100558659218</v>
      </c>
      <c r="D176" s="16">
        <v>0.217054263565891</v>
      </c>
      <c r="E176" s="16">
        <v>0.22222222222222199</v>
      </c>
      <c r="F176" s="16">
        <v>0.41379310344827602</v>
      </c>
      <c r="G176" s="16">
        <v>0.22</v>
      </c>
      <c r="H176" s="16">
        <v>0.25714285714285701</v>
      </c>
      <c r="I176" s="16">
        <v>0.19230769230769201</v>
      </c>
      <c r="J176" s="16">
        <v>0.17777777777777801</v>
      </c>
      <c r="K176" s="16">
        <v>0.18181818181818199</v>
      </c>
      <c r="L176" s="16">
        <v>0.16666666666666699</v>
      </c>
      <c r="M176" s="16">
        <v>6.8965517241379296E-2</v>
      </c>
      <c r="N176" s="16">
        <v>0.20833333333333301</v>
      </c>
      <c r="O176" s="16">
        <v>0</v>
      </c>
      <c r="P176" s="16"/>
      <c r="Q176" s="16">
        <v>0.21621621621621601</v>
      </c>
      <c r="R176" s="16">
        <v>0.14285714285714299</v>
      </c>
      <c r="S176" s="16">
        <v>8.5714285714285701E-2</v>
      </c>
      <c r="T176" s="16">
        <v>0.27272727272727298</v>
      </c>
      <c r="U176" s="16">
        <v>0.15909090909090901</v>
      </c>
      <c r="V176" s="16">
        <v>0.27272727272727298</v>
      </c>
      <c r="W176" s="16">
        <v>0.22500000000000001</v>
      </c>
      <c r="X176" s="16">
        <v>0.16</v>
      </c>
      <c r="Y176" s="16">
        <v>0.21694915254237301</v>
      </c>
      <c r="Z176" s="16"/>
      <c r="AA176" s="16">
        <v>0.21159420289855099</v>
      </c>
      <c r="AB176" s="16">
        <v>0.205405405405405</v>
      </c>
      <c r="AC176" s="16"/>
      <c r="AD176" s="16">
        <v>0.19230769230769201</v>
      </c>
      <c r="AE176" s="16">
        <v>0.22857142857142901</v>
      </c>
      <c r="AF176" s="16">
        <v>0.14705882352941199</v>
      </c>
      <c r="AG176" s="16">
        <v>0.140350877192982</v>
      </c>
      <c r="AH176" s="16">
        <v>0.125</v>
      </c>
      <c r="AI176" s="16">
        <v>0.185714285714286</v>
      </c>
      <c r="AJ176" s="16">
        <v>0.27659574468085102</v>
      </c>
      <c r="AK176" s="16">
        <v>0.144736842105263</v>
      </c>
      <c r="AL176" s="16">
        <v>0.19753086419753099</v>
      </c>
      <c r="AM176" s="16">
        <v>0.291338582677165</v>
      </c>
      <c r="AN176" s="16"/>
      <c r="AO176" s="16">
        <v>0.193798449612403</v>
      </c>
      <c r="AP176" s="16">
        <v>0.21164021164021199</v>
      </c>
      <c r="AQ176" s="16">
        <v>0.23741007194244601</v>
      </c>
      <c r="AR176" s="16">
        <v>0.19718309859154901</v>
      </c>
      <c r="AS176" s="16">
        <v>0.25</v>
      </c>
      <c r="AT176" s="16">
        <v>0.15384615384615399</v>
      </c>
      <c r="AU176" s="16"/>
      <c r="AV176" s="16">
        <v>0.16666666666666699</v>
      </c>
      <c r="AW176" s="16">
        <v>0</v>
      </c>
      <c r="AX176" s="16">
        <v>0.25974025974025999</v>
      </c>
      <c r="AY176" s="16">
        <v>0.3</v>
      </c>
      <c r="AZ176" s="16">
        <v>0.75</v>
      </c>
      <c r="BA176" s="16">
        <v>0.21276595744680901</v>
      </c>
      <c r="BB176" s="16">
        <v>0.21052631578947401</v>
      </c>
      <c r="BC176" s="16">
        <v>0.21052631578947401</v>
      </c>
      <c r="BD176" s="16">
        <v>0.15384615384615399</v>
      </c>
      <c r="BE176" s="16">
        <v>0.20496894409937899</v>
      </c>
      <c r="BF176" s="16">
        <v>0.20481927710843401</v>
      </c>
      <c r="BG176" s="16">
        <v>0.18181818181818199</v>
      </c>
      <c r="BH176" s="16">
        <v>0.173913043478261</v>
      </c>
      <c r="BI176" s="16">
        <v>0.133333333333333</v>
      </c>
      <c r="BJ176" s="16">
        <v>0.15384615384615399</v>
      </c>
      <c r="BK176" s="16">
        <v>0.194444444444444</v>
      </c>
      <c r="BL176" s="16">
        <v>0.21875</v>
      </c>
      <c r="BM176" s="16">
        <v>0.2</v>
      </c>
      <c r="BN176" s="16">
        <v>0.18181818181818199</v>
      </c>
      <c r="BO176" s="16"/>
      <c r="BP176" s="16">
        <v>0.22452830188679199</v>
      </c>
      <c r="BQ176" s="16"/>
      <c r="BR176" s="16">
        <v>0.20344827586206901</v>
      </c>
      <c r="BS176" s="16"/>
      <c r="BT176" s="16">
        <v>0.21911421911421899</v>
      </c>
    </row>
    <row r="177" spans="2:72" x14ac:dyDescent="0.2">
      <c r="B177" t="s">
        <v>151</v>
      </c>
      <c r="C177" s="16">
        <v>0.20391061452514</v>
      </c>
      <c r="D177" s="16">
        <v>0.201550387596899</v>
      </c>
      <c r="E177" s="16">
        <v>0.23611111111111099</v>
      </c>
      <c r="F177" s="16">
        <v>0.17241379310344801</v>
      </c>
      <c r="G177" s="16">
        <v>0.16</v>
      </c>
      <c r="H177" s="16">
        <v>0.2</v>
      </c>
      <c r="I177" s="16">
        <v>0.230769230769231</v>
      </c>
      <c r="J177" s="16">
        <v>0.22222222222222199</v>
      </c>
      <c r="K177" s="16">
        <v>0.27272727272727298</v>
      </c>
      <c r="L177" s="16">
        <v>0.16666666666666699</v>
      </c>
      <c r="M177" s="16">
        <v>0.24137931034482801</v>
      </c>
      <c r="N177" s="16">
        <v>0.16666666666666699</v>
      </c>
      <c r="O177" s="16">
        <v>0.125</v>
      </c>
      <c r="P177" s="16"/>
      <c r="Q177" s="16">
        <v>0.108108108108108</v>
      </c>
      <c r="R177" s="16">
        <v>0.214285714285714</v>
      </c>
      <c r="S177" s="16">
        <v>0.28571428571428598</v>
      </c>
      <c r="T177" s="16">
        <v>0.204545454545455</v>
      </c>
      <c r="U177" s="16">
        <v>0.22727272727272699</v>
      </c>
      <c r="V177" s="16">
        <v>0.14285714285714299</v>
      </c>
      <c r="W177" s="16">
        <v>0.1875</v>
      </c>
      <c r="X177" s="16">
        <v>0.2</v>
      </c>
      <c r="Y177" s="16">
        <v>0.223728813559322</v>
      </c>
      <c r="Z177" s="16"/>
      <c r="AA177" s="16">
        <v>0.188405797101449</v>
      </c>
      <c r="AB177" s="16">
        <v>0.21891891891891899</v>
      </c>
      <c r="AC177" s="16"/>
      <c r="AD177" s="16">
        <v>0.141025641025641</v>
      </c>
      <c r="AE177" s="16">
        <v>0.22857142857142901</v>
      </c>
      <c r="AF177" s="16">
        <v>8.8235294117647106E-2</v>
      </c>
      <c r="AG177" s="16">
        <v>0.19298245614035101</v>
      </c>
      <c r="AH177" s="16">
        <v>0.214285714285714</v>
      </c>
      <c r="AI177" s="16">
        <v>0.32857142857142901</v>
      </c>
      <c r="AJ177" s="16">
        <v>0.159574468085106</v>
      </c>
      <c r="AK177" s="16">
        <v>0.197368421052632</v>
      </c>
      <c r="AL177" s="16">
        <v>0.11111111111111099</v>
      </c>
      <c r="AM177" s="16">
        <v>0.29921259842519699</v>
      </c>
      <c r="AN177" s="16"/>
      <c r="AO177" s="16">
        <v>0.17441860465116299</v>
      </c>
      <c r="AP177" s="16">
        <v>0.22222222222222199</v>
      </c>
      <c r="AQ177" s="16">
        <v>0.22302158273381301</v>
      </c>
      <c r="AR177" s="16">
        <v>0.19718309859154901</v>
      </c>
      <c r="AS177" s="16">
        <v>0.25</v>
      </c>
      <c r="AT177" s="16">
        <v>0.30769230769230799</v>
      </c>
      <c r="AU177" s="16"/>
      <c r="AV177" s="16">
        <v>0.16666666666666699</v>
      </c>
      <c r="AW177" s="16">
        <v>0</v>
      </c>
      <c r="AX177" s="16">
        <v>0.207792207792208</v>
      </c>
      <c r="AY177" s="16">
        <v>0</v>
      </c>
      <c r="AZ177" s="16">
        <v>0.25</v>
      </c>
      <c r="BA177" s="16">
        <v>0.23404255319148901</v>
      </c>
      <c r="BB177" s="16">
        <v>0.197368421052632</v>
      </c>
      <c r="BC177" s="16">
        <v>0.26315789473684198</v>
      </c>
      <c r="BD177" s="16">
        <v>0.15384615384615399</v>
      </c>
      <c r="BE177" s="16">
        <v>0.217391304347826</v>
      </c>
      <c r="BF177" s="16">
        <v>0.21686746987951799</v>
      </c>
      <c r="BG177" s="16">
        <v>0.45454545454545497</v>
      </c>
      <c r="BH177" s="16">
        <v>0.188405797101449</v>
      </c>
      <c r="BI177" s="16">
        <v>0</v>
      </c>
      <c r="BJ177" s="16">
        <v>0.15384615384615399</v>
      </c>
      <c r="BK177" s="16">
        <v>0.11111111111111099</v>
      </c>
      <c r="BL177" s="16">
        <v>0.15625</v>
      </c>
      <c r="BM177" s="16">
        <v>0.25</v>
      </c>
      <c r="BN177" s="16">
        <v>0.36363636363636398</v>
      </c>
      <c r="BO177" s="16"/>
      <c r="BP177" s="16">
        <v>0.22264150943396199</v>
      </c>
      <c r="BQ177" s="16"/>
      <c r="BR177" s="16">
        <v>0.205172413793103</v>
      </c>
      <c r="BS177" s="16"/>
      <c r="BT177" s="16">
        <v>0.21212121212121199</v>
      </c>
    </row>
    <row r="178" spans="2:72" x14ac:dyDescent="0.2">
      <c r="B178" t="s">
        <v>154</v>
      </c>
      <c r="C178" s="16">
        <v>0.18296089385474901</v>
      </c>
      <c r="D178" s="16">
        <v>0.162790697674419</v>
      </c>
      <c r="E178" s="16">
        <v>0.194444444444444</v>
      </c>
      <c r="F178" s="16">
        <v>0.13793103448275901</v>
      </c>
      <c r="G178" s="16">
        <v>0.14000000000000001</v>
      </c>
      <c r="H178" s="16">
        <v>0.28571428571428598</v>
      </c>
      <c r="I178" s="16">
        <v>0.243589743589744</v>
      </c>
      <c r="J178" s="16">
        <v>0.22222222222222199</v>
      </c>
      <c r="K178" s="16">
        <v>0.18181818181818199</v>
      </c>
      <c r="L178" s="16">
        <v>0.21212121212121199</v>
      </c>
      <c r="M178" s="16">
        <v>0.10344827586206901</v>
      </c>
      <c r="N178" s="16">
        <v>4.1666666666666699E-2</v>
      </c>
      <c r="O178" s="16">
        <v>0.375</v>
      </c>
      <c r="P178" s="16"/>
      <c r="Q178" s="16">
        <v>0.108108108108108</v>
      </c>
      <c r="R178" s="16">
        <v>0.32142857142857101</v>
      </c>
      <c r="S178" s="16">
        <v>0.22857142857142901</v>
      </c>
      <c r="T178" s="16">
        <v>0.204545454545455</v>
      </c>
      <c r="U178" s="16">
        <v>0.27272727272727298</v>
      </c>
      <c r="V178" s="16">
        <v>0.23376623376623401</v>
      </c>
      <c r="W178" s="16">
        <v>0.16250000000000001</v>
      </c>
      <c r="X178" s="16">
        <v>0.10666666666666701</v>
      </c>
      <c r="Y178" s="16">
        <v>0.169491525423729</v>
      </c>
      <c r="Z178" s="16"/>
      <c r="AA178" s="16">
        <v>0.21159420289855099</v>
      </c>
      <c r="AB178" s="16">
        <v>0.15675675675675699</v>
      </c>
      <c r="AC178" s="16"/>
      <c r="AD178" s="16">
        <v>0.230769230769231</v>
      </c>
      <c r="AE178" s="16">
        <v>0.2</v>
      </c>
      <c r="AF178" s="16">
        <v>0.17647058823529399</v>
      </c>
      <c r="AG178" s="16">
        <v>0.140350877192982</v>
      </c>
      <c r="AH178" s="16">
        <v>0.28571428571428598</v>
      </c>
      <c r="AI178" s="16">
        <v>0.185714285714286</v>
      </c>
      <c r="AJ178" s="16">
        <v>0.19148936170212799</v>
      </c>
      <c r="AK178" s="16">
        <v>0.18421052631578899</v>
      </c>
      <c r="AL178" s="16">
        <v>0.148148148148148</v>
      </c>
      <c r="AM178" s="16">
        <v>0.14173228346456701</v>
      </c>
      <c r="AN178" s="16"/>
      <c r="AO178" s="16">
        <v>0.20542635658914701</v>
      </c>
      <c r="AP178" s="16">
        <v>0.19047619047618999</v>
      </c>
      <c r="AQ178" s="16">
        <v>0.16546762589928099</v>
      </c>
      <c r="AR178" s="16">
        <v>0.11267605633802801</v>
      </c>
      <c r="AS178" s="16">
        <v>0.15</v>
      </c>
      <c r="AT178" s="16">
        <v>0.230769230769231</v>
      </c>
      <c r="AU178" s="16"/>
      <c r="AV178" s="16">
        <v>0</v>
      </c>
      <c r="AW178" s="16">
        <v>0</v>
      </c>
      <c r="AX178" s="16">
        <v>0.168831168831169</v>
      </c>
      <c r="AY178" s="16">
        <v>0.1</v>
      </c>
      <c r="AZ178" s="16">
        <v>0.25</v>
      </c>
      <c r="BA178" s="16">
        <v>0.19148936170212799</v>
      </c>
      <c r="BB178" s="16">
        <v>0.13157894736842099</v>
      </c>
      <c r="BC178" s="16">
        <v>0.21052631578947401</v>
      </c>
      <c r="BD178" s="16">
        <v>0.30769230769230799</v>
      </c>
      <c r="BE178" s="16">
        <v>0.19875776397515499</v>
      </c>
      <c r="BF178" s="16">
        <v>0.22891566265060201</v>
      </c>
      <c r="BG178" s="16">
        <v>0</v>
      </c>
      <c r="BH178" s="16">
        <v>0.202898550724638</v>
      </c>
      <c r="BI178" s="16">
        <v>0.266666666666667</v>
      </c>
      <c r="BJ178" s="16">
        <v>0.15384615384615399</v>
      </c>
      <c r="BK178" s="16">
        <v>0.16666666666666699</v>
      </c>
      <c r="BL178" s="16">
        <v>0.15625</v>
      </c>
      <c r="BM178" s="16">
        <v>0.3</v>
      </c>
      <c r="BN178" s="16">
        <v>4.5454545454545497E-2</v>
      </c>
      <c r="BO178" s="16"/>
      <c r="BP178" s="16">
        <v>0.18301886792452801</v>
      </c>
      <c r="BQ178" s="16"/>
      <c r="BR178" s="16">
        <v>0.187931034482759</v>
      </c>
      <c r="BS178" s="16"/>
      <c r="BT178" s="16">
        <v>0.20512820512820501</v>
      </c>
    </row>
    <row r="179" spans="2:72" x14ac:dyDescent="0.2">
      <c r="B179" t="s">
        <v>157</v>
      </c>
      <c r="C179" s="16">
        <v>0.16759776536312801</v>
      </c>
      <c r="D179" s="16">
        <v>0.170542635658915</v>
      </c>
      <c r="E179" s="16">
        <v>9.7222222222222196E-2</v>
      </c>
      <c r="F179" s="16">
        <v>0.17241379310344801</v>
      </c>
      <c r="G179" s="16">
        <v>0.18</v>
      </c>
      <c r="H179" s="16">
        <v>0.17142857142857101</v>
      </c>
      <c r="I179" s="16">
        <v>0.20512820512820501</v>
      </c>
      <c r="J179" s="16">
        <v>0.155555555555556</v>
      </c>
      <c r="K179" s="16">
        <v>0.36363636363636398</v>
      </c>
      <c r="L179" s="16">
        <v>0.13636363636363599</v>
      </c>
      <c r="M179" s="16">
        <v>0.13793103448275901</v>
      </c>
      <c r="N179" s="16">
        <v>0.20833333333333301</v>
      </c>
      <c r="O179" s="16">
        <v>0</v>
      </c>
      <c r="P179" s="16"/>
      <c r="Q179" s="16">
        <v>8.1081081081081099E-2</v>
      </c>
      <c r="R179" s="16">
        <v>0.32142857142857101</v>
      </c>
      <c r="S179" s="16">
        <v>8.5714285714285701E-2</v>
      </c>
      <c r="T179" s="16">
        <v>0.18181818181818199</v>
      </c>
      <c r="U179" s="16">
        <v>0.18181818181818199</v>
      </c>
      <c r="V179" s="16">
        <v>0.15584415584415601</v>
      </c>
      <c r="W179" s="16">
        <v>0.26250000000000001</v>
      </c>
      <c r="X179" s="16">
        <v>0.18666666666666701</v>
      </c>
      <c r="Y179" s="16">
        <v>0.14237288135593201</v>
      </c>
      <c r="Z179" s="16"/>
      <c r="AA179" s="16">
        <v>0.18550724637681201</v>
      </c>
      <c r="AB179" s="16">
        <v>0.151351351351351</v>
      </c>
      <c r="AC179" s="16"/>
      <c r="AD179" s="16">
        <v>0.16666666666666699</v>
      </c>
      <c r="AE179" s="16">
        <v>0.25714285714285701</v>
      </c>
      <c r="AF179" s="16">
        <v>0.23529411764705899</v>
      </c>
      <c r="AG179" s="16">
        <v>0.12280701754386</v>
      </c>
      <c r="AH179" s="16">
        <v>0.17857142857142899</v>
      </c>
      <c r="AI179" s="16">
        <v>0.157142857142857</v>
      </c>
      <c r="AJ179" s="16">
        <v>0.159574468085106</v>
      </c>
      <c r="AK179" s="16">
        <v>0.18421052631578899</v>
      </c>
      <c r="AL179" s="16">
        <v>0.172839506172839</v>
      </c>
      <c r="AM179" s="16">
        <v>0.133858267716535</v>
      </c>
      <c r="AN179" s="16"/>
      <c r="AO179" s="16">
        <v>0.15891472868217099</v>
      </c>
      <c r="AP179" s="16">
        <v>0.17460317460317501</v>
      </c>
      <c r="AQ179" s="16">
        <v>0.15107913669064699</v>
      </c>
      <c r="AR179" s="16">
        <v>0.19718309859154901</v>
      </c>
      <c r="AS179" s="16">
        <v>0.25</v>
      </c>
      <c r="AT179" s="16">
        <v>0</v>
      </c>
      <c r="AU179" s="16"/>
      <c r="AV179" s="16">
        <v>0.16666666666666699</v>
      </c>
      <c r="AW179" s="16">
        <v>0.5</v>
      </c>
      <c r="AX179" s="16">
        <v>0.207792207792208</v>
      </c>
      <c r="AY179" s="16">
        <v>0.2</v>
      </c>
      <c r="AZ179" s="16">
        <v>0</v>
      </c>
      <c r="BA179" s="16">
        <v>0.10638297872340401</v>
      </c>
      <c r="BB179" s="16">
        <v>0.17105263157894701</v>
      </c>
      <c r="BC179" s="16">
        <v>0.21052631578947401</v>
      </c>
      <c r="BD179" s="16">
        <v>0</v>
      </c>
      <c r="BE179" s="16">
        <v>0.23602484472049701</v>
      </c>
      <c r="BF179" s="16">
        <v>0.14457831325301199</v>
      </c>
      <c r="BG179" s="16">
        <v>9.0909090909090898E-2</v>
      </c>
      <c r="BH179" s="16">
        <v>0.14492753623188401</v>
      </c>
      <c r="BI179" s="16">
        <v>0.33333333333333298</v>
      </c>
      <c r="BJ179" s="16">
        <v>7.69230769230769E-2</v>
      </c>
      <c r="BK179" s="16">
        <v>8.3333333333333301E-2</v>
      </c>
      <c r="BL179" s="16">
        <v>9.375E-2</v>
      </c>
      <c r="BM179" s="16">
        <v>0.05</v>
      </c>
      <c r="BN179" s="16">
        <v>0.18181818181818199</v>
      </c>
      <c r="BO179" s="16"/>
      <c r="BP179" s="16">
        <v>0.169811320754717</v>
      </c>
      <c r="BQ179" s="16"/>
      <c r="BR179" s="16">
        <v>0.17586206896551701</v>
      </c>
      <c r="BS179" s="16"/>
      <c r="BT179" s="16">
        <v>0.16783216783216801</v>
      </c>
    </row>
    <row r="180" spans="2:72" x14ac:dyDescent="0.2">
      <c r="B180" t="s">
        <v>153</v>
      </c>
      <c r="C180" s="16">
        <v>0.16201117318435801</v>
      </c>
      <c r="D180" s="16">
        <v>0.193798449612403</v>
      </c>
      <c r="E180" s="16">
        <v>0.20833333333333301</v>
      </c>
      <c r="F180" s="16">
        <v>0.10344827586206901</v>
      </c>
      <c r="G180" s="16">
        <v>0.16</v>
      </c>
      <c r="H180" s="16">
        <v>0.14285714285714299</v>
      </c>
      <c r="I180" s="16">
        <v>6.4102564102564097E-2</v>
      </c>
      <c r="J180" s="16">
        <v>0.155555555555556</v>
      </c>
      <c r="K180" s="16">
        <v>9.0909090909090898E-2</v>
      </c>
      <c r="L180" s="16">
        <v>0.16666666666666699</v>
      </c>
      <c r="M180" s="16">
        <v>6.8965517241379296E-2</v>
      </c>
      <c r="N180" s="16">
        <v>0.20833333333333301</v>
      </c>
      <c r="O180" s="16">
        <v>0.375</v>
      </c>
      <c r="P180" s="16"/>
      <c r="Q180" s="16">
        <v>0.24324324324324301</v>
      </c>
      <c r="R180" s="16">
        <v>0.214285714285714</v>
      </c>
      <c r="S180" s="16">
        <v>0.114285714285714</v>
      </c>
      <c r="T180" s="16">
        <v>0.22727272727272699</v>
      </c>
      <c r="U180" s="16">
        <v>0.18181818181818199</v>
      </c>
      <c r="V180" s="16">
        <v>0.103896103896104</v>
      </c>
      <c r="W180" s="16">
        <v>0.125</v>
      </c>
      <c r="X180" s="16">
        <v>0.12</v>
      </c>
      <c r="Y180" s="16">
        <v>0.17627118644067799</v>
      </c>
      <c r="Z180" s="16"/>
      <c r="AA180" s="16">
        <v>0.15942028985507201</v>
      </c>
      <c r="AB180" s="16">
        <v>0.16486486486486501</v>
      </c>
      <c r="AC180" s="16"/>
      <c r="AD180" s="16">
        <v>0.19230769230769201</v>
      </c>
      <c r="AE180" s="16">
        <v>0.114285714285714</v>
      </c>
      <c r="AF180" s="16">
        <v>0.14705882352941199</v>
      </c>
      <c r="AG180" s="16">
        <v>0.140350877192982</v>
      </c>
      <c r="AH180" s="16">
        <v>0.14285714285714299</v>
      </c>
      <c r="AI180" s="16">
        <v>0.114285714285714</v>
      </c>
      <c r="AJ180" s="16">
        <v>0.180851063829787</v>
      </c>
      <c r="AK180" s="16">
        <v>0.27631578947368401</v>
      </c>
      <c r="AL180" s="16">
        <v>0.148148148148148</v>
      </c>
      <c r="AM180" s="16">
        <v>0.133858267716535</v>
      </c>
      <c r="AN180" s="16"/>
      <c r="AO180" s="16">
        <v>0.15116279069767399</v>
      </c>
      <c r="AP180" s="16">
        <v>0.16402116402116401</v>
      </c>
      <c r="AQ180" s="16">
        <v>0.14388489208633101</v>
      </c>
      <c r="AR180" s="16">
        <v>0.22535211267605601</v>
      </c>
      <c r="AS180" s="16">
        <v>0.17499999999999999</v>
      </c>
      <c r="AT180" s="16">
        <v>0.15384615384615399</v>
      </c>
      <c r="AU180" s="16"/>
      <c r="AV180" s="16">
        <v>0.33333333333333298</v>
      </c>
      <c r="AW180" s="16">
        <v>0</v>
      </c>
      <c r="AX180" s="16">
        <v>7.7922077922077906E-2</v>
      </c>
      <c r="AY180" s="16">
        <v>0.1</v>
      </c>
      <c r="AZ180" s="16">
        <v>0</v>
      </c>
      <c r="BA180" s="16">
        <v>0.25531914893617003</v>
      </c>
      <c r="BB180" s="16">
        <v>0.21052631578947401</v>
      </c>
      <c r="BC180" s="16">
        <v>0.105263157894737</v>
      </c>
      <c r="BD180" s="16">
        <v>0.230769230769231</v>
      </c>
      <c r="BE180" s="16">
        <v>0.161490683229814</v>
      </c>
      <c r="BF180" s="16">
        <v>0.14457831325301199</v>
      </c>
      <c r="BG180" s="16">
        <v>9.0909090909090898E-2</v>
      </c>
      <c r="BH180" s="16">
        <v>0.188405797101449</v>
      </c>
      <c r="BI180" s="16">
        <v>0.266666666666667</v>
      </c>
      <c r="BJ180" s="16">
        <v>0.15384615384615399</v>
      </c>
      <c r="BK180" s="16">
        <v>0.13888888888888901</v>
      </c>
      <c r="BL180" s="16">
        <v>9.375E-2</v>
      </c>
      <c r="BM180" s="16">
        <v>0.1</v>
      </c>
      <c r="BN180" s="16">
        <v>0.27272727272727298</v>
      </c>
      <c r="BO180" s="16"/>
      <c r="BP180" s="16">
        <v>0.169811320754717</v>
      </c>
      <c r="BQ180" s="16"/>
      <c r="BR180" s="16">
        <v>0.16206896551724101</v>
      </c>
      <c r="BS180" s="16"/>
      <c r="BT180" s="16">
        <v>0.17249417249417201</v>
      </c>
    </row>
    <row r="181" spans="2:72" x14ac:dyDescent="0.2">
      <c r="B181" t="s">
        <v>158</v>
      </c>
      <c r="C181" s="16">
        <v>0.15363128491620101</v>
      </c>
      <c r="D181" s="16">
        <v>0.14341085271317799</v>
      </c>
      <c r="E181" s="16">
        <v>0.180555555555556</v>
      </c>
      <c r="F181" s="16">
        <v>0.20689655172413801</v>
      </c>
      <c r="G181" s="16">
        <v>0.22</v>
      </c>
      <c r="H181" s="16">
        <v>0.114285714285714</v>
      </c>
      <c r="I181" s="16">
        <v>0.141025641025641</v>
      </c>
      <c r="J181" s="16">
        <v>0.133333333333333</v>
      </c>
      <c r="K181" s="16">
        <v>0.18181818181818199</v>
      </c>
      <c r="L181" s="16">
        <v>0.13636363636363599</v>
      </c>
      <c r="M181" s="16">
        <v>0.20689655172413801</v>
      </c>
      <c r="N181" s="16">
        <v>8.3333333333333301E-2</v>
      </c>
      <c r="O181" s="16">
        <v>0.125</v>
      </c>
      <c r="P181" s="16"/>
      <c r="Q181" s="16">
        <v>0.108108108108108</v>
      </c>
      <c r="R181" s="16">
        <v>0.14285714285714299</v>
      </c>
      <c r="S181" s="16">
        <v>8.5714285714285701E-2</v>
      </c>
      <c r="T181" s="16">
        <v>2.27272727272727E-2</v>
      </c>
      <c r="U181" s="16">
        <v>0.13636363636363599</v>
      </c>
      <c r="V181" s="16">
        <v>0.11688311688311701</v>
      </c>
      <c r="W181" s="16">
        <v>0.17499999999999999</v>
      </c>
      <c r="X181" s="16">
        <v>0.21333333333333299</v>
      </c>
      <c r="Y181" s="16">
        <v>0.17966101694915301</v>
      </c>
      <c r="Z181" s="16"/>
      <c r="AA181" s="16">
        <v>0.118840579710145</v>
      </c>
      <c r="AB181" s="16">
        <v>0.186486486486486</v>
      </c>
      <c r="AC181" s="16"/>
      <c r="AD181" s="16">
        <v>0.128205128205128</v>
      </c>
      <c r="AE181" s="16">
        <v>0.17142857142857101</v>
      </c>
      <c r="AF181" s="16">
        <v>0.14705882352941199</v>
      </c>
      <c r="AG181" s="16">
        <v>0.140350877192982</v>
      </c>
      <c r="AH181" s="16">
        <v>0.125</v>
      </c>
      <c r="AI181" s="16">
        <v>0.114285714285714</v>
      </c>
      <c r="AJ181" s="16">
        <v>0.20212765957446799</v>
      </c>
      <c r="AK181" s="16">
        <v>0.144736842105263</v>
      </c>
      <c r="AL181" s="16">
        <v>0.18518518518518501</v>
      </c>
      <c r="AM181" s="16">
        <v>0.15748031496063</v>
      </c>
      <c r="AN181" s="16"/>
      <c r="AO181" s="16">
        <v>0.135658914728682</v>
      </c>
      <c r="AP181" s="16">
        <v>0.14285714285714299</v>
      </c>
      <c r="AQ181" s="16">
        <v>0.17985611510791399</v>
      </c>
      <c r="AR181" s="16">
        <v>0.11267605633802801</v>
      </c>
      <c r="AS181" s="16">
        <v>0.3</v>
      </c>
      <c r="AT181" s="16">
        <v>0.15384615384615399</v>
      </c>
      <c r="AU181" s="16"/>
      <c r="AV181" s="16">
        <v>0</v>
      </c>
      <c r="AW181" s="16">
        <v>0.5</v>
      </c>
      <c r="AX181" s="16">
        <v>0.23376623376623401</v>
      </c>
      <c r="AY181" s="16">
        <v>0.1</v>
      </c>
      <c r="AZ181" s="16">
        <v>0</v>
      </c>
      <c r="BA181" s="16">
        <v>0.170212765957447</v>
      </c>
      <c r="BB181" s="16">
        <v>0.144736842105263</v>
      </c>
      <c r="BC181" s="16">
        <v>5.2631578947368397E-2</v>
      </c>
      <c r="BD181" s="16">
        <v>0.230769230769231</v>
      </c>
      <c r="BE181" s="16">
        <v>0.18633540372670801</v>
      </c>
      <c r="BF181" s="16">
        <v>0.20481927710843401</v>
      </c>
      <c r="BG181" s="16">
        <v>0</v>
      </c>
      <c r="BH181" s="16">
        <v>0.101449275362319</v>
      </c>
      <c r="BI181" s="16">
        <v>6.6666666666666693E-2</v>
      </c>
      <c r="BJ181" s="16">
        <v>7.69230769230769E-2</v>
      </c>
      <c r="BK181" s="16">
        <v>8.3333333333333301E-2</v>
      </c>
      <c r="BL181" s="16">
        <v>0.1875</v>
      </c>
      <c r="BM181" s="16">
        <v>0.05</v>
      </c>
      <c r="BN181" s="16">
        <v>4.5454545454545497E-2</v>
      </c>
      <c r="BO181" s="16"/>
      <c r="BP181" s="16">
        <v>0.169811320754717</v>
      </c>
      <c r="BQ181" s="16"/>
      <c r="BR181" s="16">
        <v>0.15689655172413799</v>
      </c>
      <c r="BS181" s="16"/>
      <c r="BT181" s="16">
        <v>0.17715617715617701</v>
      </c>
    </row>
    <row r="182" spans="2:72" x14ac:dyDescent="0.2">
      <c r="B182" t="s">
        <v>155</v>
      </c>
      <c r="C182" s="16">
        <v>0.14944134078212301</v>
      </c>
      <c r="D182" s="16">
        <v>0.170542635658915</v>
      </c>
      <c r="E182" s="16">
        <v>0.15277777777777801</v>
      </c>
      <c r="F182" s="16">
        <v>0.17241379310344801</v>
      </c>
      <c r="G182" s="16">
        <v>0.24</v>
      </c>
      <c r="H182" s="16">
        <v>0.25714285714285701</v>
      </c>
      <c r="I182" s="16">
        <v>0.15384615384615399</v>
      </c>
      <c r="J182" s="16">
        <v>2.2222222222222199E-2</v>
      </c>
      <c r="K182" s="16">
        <v>0.13636363636363599</v>
      </c>
      <c r="L182" s="16">
        <v>9.0909090909090898E-2</v>
      </c>
      <c r="M182" s="16">
        <v>3.4482758620689703E-2</v>
      </c>
      <c r="N182" s="16">
        <v>8.3333333333333301E-2</v>
      </c>
      <c r="O182" s="16">
        <v>0.125</v>
      </c>
      <c r="P182" s="16"/>
      <c r="Q182" s="16">
        <v>8.1081081081081099E-2</v>
      </c>
      <c r="R182" s="16">
        <v>3.5714285714285698E-2</v>
      </c>
      <c r="S182" s="16">
        <v>5.7142857142857099E-2</v>
      </c>
      <c r="T182" s="16">
        <v>6.8181818181818205E-2</v>
      </c>
      <c r="U182" s="16">
        <v>0.13636363636363599</v>
      </c>
      <c r="V182" s="16">
        <v>0.25974025974025999</v>
      </c>
      <c r="W182" s="16">
        <v>8.7499999999999994E-2</v>
      </c>
      <c r="X182" s="16">
        <v>0.24</v>
      </c>
      <c r="Y182" s="16">
        <v>0.15932203389830499</v>
      </c>
      <c r="Z182" s="16"/>
      <c r="AA182" s="16">
        <v>0.121739130434783</v>
      </c>
      <c r="AB182" s="16">
        <v>0.17567567567567599</v>
      </c>
      <c r="AC182" s="16"/>
      <c r="AD182" s="16">
        <v>8.9743589743589702E-2</v>
      </c>
      <c r="AE182" s="16">
        <v>0.14285714285714299</v>
      </c>
      <c r="AF182" s="16">
        <v>0.14705882352941199</v>
      </c>
      <c r="AG182" s="16">
        <v>0.157894736842105</v>
      </c>
      <c r="AH182" s="16">
        <v>8.9285714285714302E-2</v>
      </c>
      <c r="AI182" s="16">
        <v>0.2</v>
      </c>
      <c r="AJ182" s="16">
        <v>0.159574468085106</v>
      </c>
      <c r="AK182" s="16">
        <v>0.118421052631579</v>
      </c>
      <c r="AL182" s="16">
        <v>0.234567901234568</v>
      </c>
      <c r="AM182" s="16">
        <v>0.133858267716535</v>
      </c>
      <c r="AN182" s="16"/>
      <c r="AO182" s="16">
        <v>0.108527131782946</v>
      </c>
      <c r="AP182" s="16">
        <v>0.158730158730159</v>
      </c>
      <c r="AQ182" s="16">
        <v>0.20863309352518</v>
      </c>
      <c r="AR182" s="16">
        <v>0.12676056338028199</v>
      </c>
      <c r="AS182" s="16">
        <v>0.25</v>
      </c>
      <c r="AT182" s="16">
        <v>0</v>
      </c>
      <c r="AU182" s="16"/>
      <c r="AV182" s="16">
        <v>0.16666666666666699</v>
      </c>
      <c r="AW182" s="16">
        <v>0</v>
      </c>
      <c r="AX182" s="16">
        <v>0.11688311688311701</v>
      </c>
      <c r="AY182" s="16">
        <v>0.3</v>
      </c>
      <c r="AZ182" s="16">
        <v>0</v>
      </c>
      <c r="BA182" s="16">
        <v>0.12765957446808501</v>
      </c>
      <c r="BB182" s="16">
        <v>6.5789473684210495E-2</v>
      </c>
      <c r="BC182" s="16">
        <v>0.21052631578947401</v>
      </c>
      <c r="BD182" s="16">
        <v>7.69230769230769E-2</v>
      </c>
      <c r="BE182" s="16">
        <v>0.20496894409937899</v>
      </c>
      <c r="BF182" s="16">
        <v>0.240963855421687</v>
      </c>
      <c r="BG182" s="16">
        <v>9.0909090909090898E-2</v>
      </c>
      <c r="BH182" s="16">
        <v>0.101449275362319</v>
      </c>
      <c r="BI182" s="16">
        <v>0.133333333333333</v>
      </c>
      <c r="BJ182" s="16">
        <v>0.230769230769231</v>
      </c>
      <c r="BK182" s="16">
        <v>5.5555555555555601E-2</v>
      </c>
      <c r="BL182" s="16">
        <v>0.15625</v>
      </c>
      <c r="BM182" s="16">
        <v>0.05</v>
      </c>
      <c r="BN182" s="16">
        <v>0.18181818181818199</v>
      </c>
      <c r="BO182" s="16"/>
      <c r="BP182" s="16">
        <v>0.13773584905660399</v>
      </c>
      <c r="BQ182" s="16"/>
      <c r="BR182" s="16">
        <v>0.15344827586206899</v>
      </c>
      <c r="BS182" s="16"/>
      <c r="BT182" s="16">
        <v>0.13986013986014001</v>
      </c>
    </row>
    <row r="183" spans="2:72" x14ac:dyDescent="0.2">
      <c r="B183" t="s">
        <v>159</v>
      </c>
      <c r="C183" s="16">
        <v>0.13966480446927401</v>
      </c>
      <c r="D183" s="16">
        <v>0.127906976744186</v>
      </c>
      <c r="E183" s="16">
        <v>0.16666666666666699</v>
      </c>
      <c r="F183" s="16">
        <v>0.10344827586206901</v>
      </c>
      <c r="G183" s="16">
        <v>0.14000000000000001</v>
      </c>
      <c r="H183" s="16">
        <v>5.7142857142857099E-2</v>
      </c>
      <c r="I183" s="16">
        <v>0.15384615384615399</v>
      </c>
      <c r="J183" s="16">
        <v>0.11111111111111099</v>
      </c>
      <c r="K183" s="16">
        <v>0.13636363636363599</v>
      </c>
      <c r="L183" s="16">
        <v>0.16666666666666699</v>
      </c>
      <c r="M183" s="16">
        <v>0.24137931034482801</v>
      </c>
      <c r="N183" s="16">
        <v>0.125</v>
      </c>
      <c r="O183" s="16">
        <v>0.25</v>
      </c>
      <c r="P183" s="16"/>
      <c r="Q183" s="16">
        <v>5.4054054054054099E-2</v>
      </c>
      <c r="R183" s="16">
        <v>3.5714285714285698E-2</v>
      </c>
      <c r="S183" s="16">
        <v>8.5714285714285701E-2</v>
      </c>
      <c r="T183" s="16">
        <v>0.11363636363636399</v>
      </c>
      <c r="U183" s="16">
        <v>9.0909090909090898E-2</v>
      </c>
      <c r="V183" s="16">
        <v>0.12987012987013</v>
      </c>
      <c r="W183" s="16">
        <v>0.16250000000000001</v>
      </c>
      <c r="X183" s="16">
        <v>0.24</v>
      </c>
      <c r="Y183" s="16">
        <v>0.149152542372881</v>
      </c>
      <c r="Z183" s="16"/>
      <c r="AA183" s="16">
        <v>0.11014492753623201</v>
      </c>
      <c r="AB183" s="16">
        <v>0.16756756756756799</v>
      </c>
      <c r="AC183" s="16"/>
      <c r="AD183" s="16">
        <v>6.4102564102564097E-2</v>
      </c>
      <c r="AE183" s="16">
        <v>8.5714285714285701E-2</v>
      </c>
      <c r="AF183" s="16">
        <v>0.17647058823529399</v>
      </c>
      <c r="AG183" s="16">
        <v>0.12280701754386</v>
      </c>
      <c r="AH183" s="16">
        <v>0.14285714285714299</v>
      </c>
      <c r="AI183" s="16">
        <v>0.128571428571429</v>
      </c>
      <c r="AJ183" s="16">
        <v>0.117021276595745</v>
      </c>
      <c r="AK183" s="16">
        <v>0.105263157894737</v>
      </c>
      <c r="AL183" s="16">
        <v>0.148148148148148</v>
      </c>
      <c r="AM183" s="16">
        <v>0.23622047244094499</v>
      </c>
      <c r="AN183" s="16"/>
      <c r="AO183" s="16">
        <v>0.13178294573643401</v>
      </c>
      <c r="AP183" s="16">
        <v>0.11640211640211599</v>
      </c>
      <c r="AQ183" s="16">
        <v>0.17985611510791399</v>
      </c>
      <c r="AR183" s="16">
        <v>0.12676056338028199</v>
      </c>
      <c r="AS183" s="16">
        <v>0.2</v>
      </c>
      <c r="AT183" s="16">
        <v>0.15384615384615399</v>
      </c>
      <c r="AU183" s="16"/>
      <c r="AV183" s="16">
        <v>0.16666666666666699</v>
      </c>
      <c r="AW183" s="16">
        <v>0</v>
      </c>
      <c r="AX183" s="16">
        <v>0.19480519480519501</v>
      </c>
      <c r="AY183" s="16">
        <v>0.2</v>
      </c>
      <c r="AZ183" s="16">
        <v>0</v>
      </c>
      <c r="BA183" s="16">
        <v>6.3829787234042507E-2</v>
      </c>
      <c r="BB183" s="16">
        <v>0.157894736842105</v>
      </c>
      <c r="BC183" s="16">
        <v>0.26315789473684198</v>
      </c>
      <c r="BD183" s="16">
        <v>7.69230769230769E-2</v>
      </c>
      <c r="BE183" s="16">
        <v>8.6956521739130405E-2</v>
      </c>
      <c r="BF183" s="16">
        <v>0.19277108433734899</v>
      </c>
      <c r="BG183" s="16">
        <v>0</v>
      </c>
      <c r="BH183" s="16">
        <v>0.188405797101449</v>
      </c>
      <c r="BI183" s="16">
        <v>6.6666666666666693E-2</v>
      </c>
      <c r="BJ183" s="16">
        <v>0.30769230769230799</v>
      </c>
      <c r="BK183" s="16">
        <v>0.11111111111111099</v>
      </c>
      <c r="BL183" s="16">
        <v>0.1875</v>
      </c>
      <c r="BM183" s="16">
        <v>0</v>
      </c>
      <c r="BN183" s="16">
        <v>0.13636363636363599</v>
      </c>
      <c r="BO183" s="16"/>
      <c r="BP183" s="16">
        <v>0.143396226415094</v>
      </c>
      <c r="BQ183" s="16"/>
      <c r="BR183" s="16">
        <v>0.14827586206896601</v>
      </c>
      <c r="BS183" s="16"/>
      <c r="BT183" s="16">
        <v>0.132867132867133</v>
      </c>
    </row>
    <row r="184" spans="2:72" x14ac:dyDescent="0.2">
      <c r="B184" t="s">
        <v>160</v>
      </c>
      <c r="C184" s="16">
        <v>0.113128491620112</v>
      </c>
      <c r="D184" s="16">
        <v>0.124031007751938</v>
      </c>
      <c r="E184" s="16">
        <v>0.15277777777777801</v>
      </c>
      <c r="F184" s="16">
        <v>3.4482758620689703E-2</v>
      </c>
      <c r="G184" s="16">
        <v>0.08</v>
      </c>
      <c r="H184" s="16">
        <v>8.5714285714285701E-2</v>
      </c>
      <c r="I184" s="16">
        <v>0.115384615384615</v>
      </c>
      <c r="J184" s="16">
        <v>0.11111111111111099</v>
      </c>
      <c r="K184" s="16">
        <v>4.5454545454545497E-2</v>
      </c>
      <c r="L184" s="16">
        <v>0.10606060606060599</v>
      </c>
      <c r="M184" s="16">
        <v>0.17241379310344801</v>
      </c>
      <c r="N184" s="16">
        <v>0.125</v>
      </c>
      <c r="O184" s="16">
        <v>0</v>
      </c>
      <c r="P184" s="16"/>
      <c r="Q184" s="16">
        <v>0.135135135135135</v>
      </c>
      <c r="R184" s="16">
        <v>0.17857142857142899</v>
      </c>
      <c r="S184" s="16">
        <v>0.114285714285714</v>
      </c>
      <c r="T184" s="16">
        <v>0.13636363636363599</v>
      </c>
      <c r="U184" s="16">
        <v>6.8181818181818205E-2</v>
      </c>
      <c r="V184" s="16">
        <v>0.103896103896104</v>
      </c>
      <c r="W184" s="16">
        <v>0.1125</v>
      </c>
      <c r="X184" s="16">
        <v>0.08</v>
      </c>
      <c r="Y184" s="16">
        <v>0.115254237288136</v>
      </c>
      <c r="Z184" s="16"/>
      <c r="AA184" s="16">
        <v>0.115942028985507</v>
      </c>
      <c r="AB184" s="16">
        <v>0.108108108108108</v>
      </c>
      <c r="AC184" s="16"/>
      <c r="AD184" s="16">
        <v>0.15384615384615399</v>
      </c>
      <c r="AE184" s="16">
        <v>8.5714285714285701E-2</v>
      </c>
      <c r="AF184" s="16">
        <v>0.17647058823529399</v>
      </c>
      <c r="AG184" s="16">
        <v>7.0175438596491196E-2</v>
      </c>
      <c r="AH184" s="16">
        <v>0.125</v>
      </c>
      <c r="AI184" s="16">
        <v>0.114285714285714</v>
      </c>
      <c r="AJ184" s="16">
        <v>0.10638297872340401</v>
      </c>
      <c r="AK184" s="16">
        <v>0.118421052631579</v>
      </c>
      <c r="AL184" s="16">
        <v>8.6419753086419707E-2</v>
      </c>
      <c r="AM184" s="16">
        <v>0.110236220472441</v>
      </c>
      <c r="AN184" s="16"/>
      <c r="AO184" s="16">
        <v>0.14341085271317799</v>
      </c>
      <c r="AP184" s="16">
        <v>0.10582010582010599</v>
      </c>
      <c r="AQ184" s="16">
        <v>7.1942446043165506E-2</v>
      </c>
      <c r="AR184" s="16">
        <v>9.85915492957746E-2</v>
      </c>
      <c r="AS184" s="16">
        <v>0.125</v>
      </c>
      <c r="AT184" s="16">
        <v>7.69230769230769E-2</v>
      </c>
      <c r="AU184" s="16"/>
      <c r="AV184" s="16">
        <v>0</v>
      </c>
      <c r="AW184" s="16">
        <v>0</v>
      </c>
      <c r="AX184" s="16">
        <v>0.103896103896104</v>
      </c>
      <c r="AY184" s="16">
        <v>0.1</v>
      </c>
      <c r="AZ184" s="16">
        <v>0</v>
      </c>
      <c r="BA184" s="16">
        <v>8.5106382978723402E-2</v>
      </c>
      <c r="BB184" s="16">
        <v>0.13157894736842099</v>
      </c>
      <c r="BC184" s="16">
        <v>0.157894736842105</v>
      </c>
      <c r="BD184" s="16">
        <v>7.69230769230769E-2</v>
      </c>
      <c r="BE184" s="16">
        <v>8.0745341614906804E-2</v>
      </c>
      <c r="BF184" s="16">
        <v>0.156626506024096</v>
      </c>
      <c r="BG184" s="16">
        <v>0</v>
      </c>
      <c r="BH184" s="16">
        <v>0.188405797101449</v>
      </c>
      <c r="BI184" s="16">
        <v>0.133333333333333</v>
      </c>
      <c r="BJ184" s="16">
        <v>0</v>
      </c>
      <c r="BK184" s="16">
        <v>8.3333333333333301E-2</v>
      </c>
      <c r="BL184" s="16">
        <v>0.125</v>
      </c>
      <c r="BM184" s="16">
        <v>0.05</v>
      </c>
      <c r="BN184" s="16">
        <v>0.22727272727272699</v>
      </c>
      <c r="BO184" s="16"/>
      <c r="BP184" s="16">
        <v>0.105660377358491</v>
      </c>
      <c r="BQ184" s="16"/>
      <c r="BR184" s="16">
        <v>0.10517241379310301</v>
      </c>
      <c r="BS184" s="16"/>
      <c r="BT184" s="16">
        <v>0.116550116550117</v>
      </c>
    </row>
    <row r="185" spans="2:72" x14ac:dyDescent="0.2">
      <c r="B185" t="s">
        <v>161</v>
      </c>
      <c r="C185" s="16">
        <v>6.9832402234636902E-3</v>
      </c>
      <c r="D185" s="16">
        <v>0</v>
      </c>
      <c r="E185" s="16">
        <v>0</v>
      </c>
      <c r="F185" s="16">
        <v>0</v>
      </c>
      <c r="G185" s="16">
        <v>0</v>
      </c>
      <c r="H185" s="16">
        <v>2.8571428571428598E-2</v>
      </c>
      <c r="I185" s="16">
        <v>0</v>
      </c>
      <c r="J185" s="16">
        <v>4.4444444444444398E-2</v>
      </c>
      <c r="K185" s="16">
        <v>0</v>
      </c>
      <c r="L185" s="16">
        <v>0</v>
      </c>
      <c r="M185" s="16">
        <v>3.4482758620689703E-2</v>
      </c>
      <c r="N185" s="16">
        <v>4.1666666666666699E-2</v>
      </c>
      <c r="O185" s="16">
        <v>0</v>
      </c>
      <c r="P185" s="16"/>
      <c r="Q185" s="16">
        <v>8.1081081081081099E-2</v>
      </c>
      <c r="R185" s="16">
        <v>3.5714285714285698E-2</v>
      </c>
      <c r="S185" s="16">
        <v>0</v>
      </c>
      <c r="T185" s="16">
        <v>0</v>
      </c>
      <c r="U185" s="16">
        <v>0</v>
      </c>
      <c r="V185" s="16">
        <v>1.2987012987013E-2</v>
      </c>
      <c r="W185" s="16">
        <v>0</v>
      </c>
      <c r="X185" s="16">
        <v>0</v>
      </c>
      <c r="Y185" s="16">
        <v>0</v>
      </c>
      <c r="Z185" s="16"/>
      <c r="AA185" s="16">
        <v>1.4492753623188401E-2</v>
      </c>
      <c r="AB185" s="16">
        <v>0</v>
      </c>
      <c r="AC185" s="16"/>
      <c r="AD185" s="16">
        <v>3.8461538461538498E-2</v>
      </c>
      <c r="AE185" s="16">
        <v>2.8571428571428598E-2</v>
      </c>
      <c r="AF185" s="16">
        <v>0</v>
      </c>
      <c r="AG185" s="16">
        <v>0</v>
      </c>
      <c r="AH185" s="16">
        <v>0</v>
      </c>
      <c r="AI185" s="16">
        <v>0</v>
      </c>
      <c r="AJ185" s="16">
        <v>1.0638297872340399E-2</v>
      </c>
      <c r="AK185" s="16">
        <v>0</v>
      </c>
      <c r="AL185" s="16">
        <v>0</v>
      </c>
      <c r="AM185" s="16">
        <v>0</v>
      </c>
      <c r="AN185" s="16"/>
      <c r="AO185" s="16">
        <v>3.8759689922480598E-3</v>
      </c>
      <c r="AP185" s="16">
        <v>1.0582010582010601E-2</v>
      </c>
      <c r="AQ185" s="16">
        <v>0</v>
      </c>
      <c r="AR185" s="16">
        <v>0</v>
      </c>
      <c r="AS185" s="16">
        <v>0</v>
      </c>
      <c r="AT185" s="16">
        <v>0.15384615384615399</v>
      </c>
      <c r="AU185" s="16"/>
      <c r="AV185" s="16">
        <v>0</v>
      </c>
      <c r="AW185" s="16">
        <v>0</v>
      </c>
      <c r="AX185" s="16">
        <v>1.2987012987013E-2</v>
      </c>
      <c r="AY185" s="16">
        <v>0</v>
      </c>
      <c r="AZ185" s="16">
        <v>0</v>
      </c>
      <c r="BA185" s="16">
        <v>0</v>
      </c>
      <c r="BB185" s="16">
        <v>2.6315789473684199E-2</v>
      </c>
      <c r="BC185" s="16">
        <v>0</v>
      </c>
      <c r="BD185" s="16">
        <v>0</v>
      </c>
      <c r="BE185" s="16">
        <v>0</v>
      </c>
      <c r="BF185" s="16">
        <v>0</v>
      </c>
      <c r="BG185" s="16">
        <v>0</v>
      </c>
      <c r="BH185" s="16">
        <v>0</v>
      </c>
      <c r="BI185" s="16">
        <v>6.6666666666666693E-2</v>
      </c>
      <c r="BJ185" s="16">
        <v>0</v>
      </c>
      <c r="BK185" s="16">
        <v>0</v>
      </c>
      <c r="BL185" s="16">
        <v>3.125E-2</v>
      </c>
      <c r="BM185" s="16">
        <v>0</v>
      </c>
      <c r="BN185" s="16">
        <v>0</v>
      </c>
      <c r="BO185" s="16"/>
      <c r="BP185" s="16">
        <v>7.5471698113207496E-3</v>
      </c>
      <c r="BQ185" s="16"/>
      <c r="BR185" s="16">
        <v>1.7241379310344799E-3</v>
      </c>
      <c r="BS185" s="16"/>
      <c r="BT185" s="16">
        <v>9.3240093240093205E-3</v>
      </c>
    </row>
    <row r="186" spans="2:72" x14ac:dyDescent="0.2">
      <c r="B186" t="s">
        <v>122</v>
      </c>
      <c r="C186" s="16">
        <v>4.1899441340782096E-3</v>
      </c>
      <c r="D186" s="16">
        <v>7.7519379844961196E-3</v>
      </c>
      <c r="E186" s="16">
        <v>0</v>
      </c>
      <c r="F186" s="16">
        <v>0</v>
      </c>
      <c r="G186" s="16">
        <v>0</v>
      </c>
      <c r="H186" s="16">
        <v>0</v>
      </c>
      <c r="I186" s="16">
        <v>0</v>
      </c>
      <c r="J186" s="16">
        <v>0</v>
      </c>
      <c r="K186" s="16">
        <v>0</v>
      </c>
      <c r="L186" s="16">
        <v>0</v>
      </c>
      <c r="M186" s="16">
        <v>0</v>
      </c>
      <c r="N186" s="16">
        <v>4.1666666666666699E-2</v>
      </c>
      <c r="O186" s="16">
        <v>0</v>
      </c>
      <c r="P186" s="16"/>
      <c r="Q186" s="16">
        <v>2.7027027027027001E-2</v>
      </c>
      <c r="R186" s="16">
        <v>0</v>
      </c>
      <c r="S186" s="16">
        <v>2.8571428571428598E-2</v>
      </c>
      <c r="T186" s="16">
        <v>0</v>
      </c>
      <c r="U186" s="16">
        <v>0</v>
      </c>
      <c r="V186" s="16">
        <v>1.2987012987013E-2</v>
      </c>
      <c r="W186" s="16">
        <v>0</v>
      </c>
      <c r="X186" s="16">
        <v>0</v>
      </c>
      <c r="Y186" s="16">
        <v>0</v>
      </c>
      <c r="Z186" s="16"/>
      <c r="AA186" s="16">
        <v>8.6956521739130401E-3</v>
      </c>
      <c r="AB186" s="16">
        <v>0</v>
      </c>
      <c r="AC186" s="16"/>
      <c r="AD186" s="16">
        <v>1.2820512820512799E-2</v>
      </c>
      <c r="AE186" s="16">
        <v>0</v>
      </c>
      <c r="AF186" s="16">
        <v>2.9411764705882401E-2</v>
      </c>
      <c r="AG186" s="16">
        <v>1.7543859649122799E-2</v>
      </c>
      <c r="AH186" s="16">
        <v>0</v>
      </c>
      <c r="AI186" s="16">
        <v>0</v>
      </c>
      <c r="AJ186" s="16">
        <v>0</v>
      </c>
      <c r="AK186" s="16">
        <v>0</v>
      </c>
      <c r="AL186" s="16">
        <v>0</v>
      </c>
      <c r="AM186" s="16">
        <v>0</v>
      </c>
      <c r="AN186" s="16"/>
      <c r="AO186" s="16">
        <v>3.8759689922480598E-3</v>
      </c>
      <c r="AP186" s="16">
        <v>0</v>
      </c>
      <c r="AQ186" s="16">
        <v>7.1942446043165497E-3</v>
      </c>
      <c r="AR186" s="16">
        <v>0</v>
      </c>
      <c r="AS186" s="16">
        <v>0</v>
      </c>
      <c r="AT186" s="16">
        <v>0</v>
      </c>
      <c r="AU186" s="16"/>
      <c r="AV186" s="16">
        <v>0</v>
      </c>
      <c r="AW186" s="16">
        <v>0</v>
      </c>
      <c r="AX186" s="16">
        <v>0</v>
      </c>
      <c r="AY186" s="16">
        <v>0</v>
      </c>
      <c r="AZ186" s="16">
        <v>0</v>
      </c>
      <c r="BA186" s="16">
        <v>0</v>
      </c>
      <c r="BB186" s="16">
        <v>0</v>
      </c>
      <c r="BC186" s="16">
        <v>0</v>
      </c>
      <c r="BD186" s="16">
        <v>0</v>
      </c>
      <c r="BE186" s="16">
        <v>6.2111801242236003E-3</v>
      </c>
      <c r="BF186" s="16">
        <v>0</v>
      </c>
      <c r="BG186" s="16">
        <v>0</v>
      </c>
      <c r="BH186" s="16">
        <v>0</v>
      </c>
      <c r="BI186" s="16">
        <v>0</v>
      </c>
      <c r="BJ186" s="16">
        <v>0</v>
      </c>
      <c r="BK186" s="16">
        <v>2.7777777777777801E-2</v>
      </c>
      <c r="BL186" s="16">
        <v>0</v>
      </c>
      <c r="BM186" s="16">
        <v>0</v>
      </c>
      <c r="BN186" s="16">
        <v>4.5454545454545497E-2</v>
      </c>
      <c r="BO186" s="16"/>
      <c r="BP186" s="16">
        <v>1.88679245283019E-3</v>
      </c>
      <c r="BQ186" s="16"/>
      <c r="BR186" s="16">
        <v>5.1724137931034499E-3</v>
      </c>
      <c r="BS186" s="16"/>
      <c r="BT186" s="16">
        <v>0</v>
      </c>
    </row>
    <row r="187" spans="2:72" x14ac:dyDescent="0.2">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row>
    <row r="188" spans="2:72" x14ac:dyDescent="0.2">
      <c r="B188" s="6" t="s">
        <v>168</v>
      </c>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row>
    <row r="189" spans="2:72" x14ac:dyDescent="0.2">
      <c r="B189" s="22" t="s">
        <v>125</v>
      </c>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row>
    <row r="190" spans="2:72" x14ac:dyDescent="0.2">
      <c r="B190" t="s">
        <v>164</v>
      </c>
      <c r="C190" s="16">
        <v>0.32122905027933002</v>
      </c>
      <c r="D190" s="16">
        <v>0.26356589147286802</v>
      </c>
      <c r="E190" s="16">
        <v>0.33333333333333298</v>
      </c>
      <c r="F190" s="16">
        <v>0.31034482758620702</v>
      </c>
      <c r="G190" s="16">
        <v>0.34</v>
      </c>
      <c r="H190" s="16">
        <v>0.34285714285714303</v>
      </c>
      <c r="I190" s="16">
        <v>0.42307692307692302</v>
      </c>
      <c r="J190" s="16">
        <v>0.266666666666667</v>
      </c>
      <c r="K190" s="16">
        <v>0.27272727272727298</v>
      </c>
      <c r="L190" s="16">
        <v>0.39393939393939398</v>
      </c>
      <c r="M190" s="16">
        <v>0.34482758620689702</v>
      </c>
      <c r="N190" s="16">
        <v>0.41666666666666702</v>
      </c>
      <c r="O190" s="16">
        <v>0.375</v>
      </c>
      <c r="P190" s="16"/>
      <c r="Q190" s="16">
        <v>0.37837837837837801</v>
      </c>
      <c r="R190" s="16">
        <v>0.35714285714285698</v>
      </c>
      <c r="S190" s="16">
        <v>0.4</v>
      </c>
      <c r="T190" s="16">
        <v>0.45454545454545497</v>
      </c>
      <c r="U190" s="16">
        <v>0.45454545454545497</v>
      </c>
      <c r="V190" s="16">
        <v>0.35064935064935099</v>
      </c>
      <c r="W190" s="16">
        <v>0.35</v>
      </c>
      <c r="X190" s="16">
        <v>0.34666666666666701</v>
      </c>
      <c r="Y190" s="16">
        <v>0.23728813559322001</v>
      </c>
      <c r="Z190" s="16"/>
      <c r="AA190" s="16">
        <v>0.385507246376812</v>
      </c>
      <c r="AB190" s="16">
        <v>0.25945945945945897</v>
      </c>
      <c r="AC190" s="16"/>
      <c r="AD190" s="16">
        <v>0.39743589743589702</v>
      </c>
      <c r="AE190" s="16">
        <v>0.25714285714285701</v>
      </c>
      <c r="AF190" s="16">
        <v>0.38235294117647101</v>
      </c>
      <c r="AG190" s="16">
        <v>0.33333333333333298</v>
      </c>
      <c r="AH190" s="16">
        <v>0.46428571428571402</v>
      </c>
      <c r="AI190" s="16">
        <v>0.34285714285714303</v>
      </c>
      <c r="AJ190" s="16">
        <v>0.319148936170213</v>
      </c>
      <c r="AK190" s="16">
        <v>0.26315789473684198</v>
      </c>
      <c r="AL190" s="16">
        <v>0.27160493827160498</v>
      </c>
      <c r="AM190" s="16">
        <v>0.25196850393700798</v>
      </c>
      <c r="AN190" s="16"/>
      <c r="AO190" s="16">
        <v>0.33333333333333298</v>
      </c>
      <c r="AP190" s="16">
        <v>0.28571428571428598</v>
      </c>
      <c r="AQ190" s="16">
        <v>0.35971223021582699</v>
      </c>
      <c r="AR190" s="16">
        <v>0.323943661971831</v>
      </c>
      <c r="AS190" s="16">
        <v>0.2</v>
      </c>
      <c r="AT190" s="16">
        <v>0.53846153846153799</v>
      </c>
      <c r="AU190" s="16"/>
      <c r="AV190" s="16">
        <v>0.33333333333333298</v>
      </c>
      <c r="AW190" s="16">
        <v>0</v>
      </c>
      <c r="AX190" s="16">
        <v>0.23376623376623401</v>
      </c>
      <c r="AY190" s="16">
        <v>0.2</v>
      </c>
      <c r="AZ190" s="16">
        <v>0.25</v>
      </c>
      <c r="BA190" s="16">
        <v>0.48936170212766</v>
      </c>
      <c r="BB190" s="16">
        <v>0.25</v>
      </c>
      <c r="BC190" s="16">
        <v>0.57894736842105299</v>
      </c>
      <c r="BD190" s="16">
        <v>0.38461538461538503</v>
      </c>
      <c r="BE190" s="16">
        <v>0.217391304347826</v>
      </c>
      <c r="BF190" s="16">
        <v>0.265060240963855</v>
      </c>
      <c r="BG190" s="16">
        <v>0.54545454545454497</v>
      </c>
      <c r="BH190" s="16">
        <v>0.434782608695652</v>
      </c>
      <c r="BI190" s="16">
        <v>0.266666666666667</v>
      </c>
      <c r="BJ190" s="16">
        <v>0.38461538461538503</v>
      </c>
      <c r="BK190" s="16">
        <v>0.44444444444444398</v>
      </c>
      <c r="BL190" s="16">
        <v>0.40625</v>
      </c>
      <c r="BM190" s="16">
        <v>0.4</v>
      </c>
      <c r="BN190" s="16">
        <v>0.45454545454545497</v>
      </c>
      <c r="BO190" s="16"/>
      <c r="BP190" s="16">
        <v>0.281132075471698</v>
      </c>
      <c r="BQ190" s="16"/>
      <c r="BR190" s="16">
        <v>0.29655172413793102</v>
      </c>
      <c r="BS190" s="16"/>
      <c r="BT190" s="16">
        <v>0.26573426573426601</v>
      </c>
    </row>
    <row r="191" spans="2:72" x14ac:dyDescent="0.2">
      <c r="B191" t="s">
        <v>165</v>
      </c>
      <c r="C191" s="16">
        <v>0.17318435754189901</v>
      </c>
      <c r="D191" s="16">
        <v>0.186046511627907</v>
      </c>
      <c r="E191" s="16">
        <v>0.16666666666666699</v>
      </c>
      <c r="F191" s="16">
        <v>0.20689655172413801</v>
      </c>
      <c r="G191" s="16">
        <v>0.16</v>
      </c>
      <c r="H191" s="16">
        <v>0.2</v>
      </c>
      <c r="I191" s="16">
        <v>0.128205128205128</v>
      </c>
      <c r="J191" s="16">
        <v>0.31111111111111101</v>
      </c>
      <c r="K191" s="16">
        <v>9.0909090909090898E-2</v>
      </c>
      <c r="L191" s="16">
        <v>0.12121212121212099</v>
      </c>
      <c r="M191" s="16">
        <v>0.17241379310344801</v>
      </c>
      <c r="N191" s="16">
        <v>0.16666666666666699</v>
      </c>
      <c r="O191" s="16">
        <v>0</v>
      </c>
      <c r="P191" s="16"/>
      <c r="Q191" s="16">
        <v>0.27027027027027001</v>
      </c>
      <c r="R191" s="16">
        <v>0.32142857142857101</v>
      </c>
      <c r="S191" s="16">
        <v>0.2</v>
      </c>
      <c r="T191" s="16">
        <v>0.15909090909090901</v>
      </c>
      <c r="U191" s="16">
        <v>9.0909090909090898E-2</v>
      </c>
      <c r="V191" s="16">
        <v>0.19480519480519501</v>
      </c>
      <c r="W191" s="16">
        <v>0.16250000000000001</v>
      </c>
      <c r="X191" s="16">
        <v>0.2</v>
      </c>
      <c r="Y191" s="16">
        <v>0.149152542372881</v>
      </c>
      <c r="Z191" s="16"/>
      <c r="AA191" s="16">
        <v>0.188405797101449</v>
      </c>
      <c r="AB191" s="16">
        <v>0.159459459459459</v>
      </c>
      <c r="AC191" s="16"/>
      <c r="AD191" s="16">
        <v>0.230769230769231</v>
      </c>
      <c r="AE191" s="16">
        <v>0.371428571428571</v>
      </c>
      <c r="AF191" s="16">
        <v>0.17647058823529399</v>
      </c>
      <c r="AG191" s="16">
        <v>0.19298245614035101</v>
      </c>
      <c r="AH191" s="16">
        <v>7.1428571428571397E-2</v>
      </c>
      <c r="AI191" s="16">
        <v>0.17142857142857101</v>
      </c>
      <c r="AJ191" s="16">
        <v>0.19148936170212799</v>
      </c>
      <c r="AK191" s="16">
        <v>7.8947368421052599E-2</v>
      </c>
      <c r="AL191" s="16">
        <v>0.13580246913580199</v>
      </c>
      <c r="AM191" s="16">
        <v>0.181102362204724</v>
      </c>
      <c r="AN191" s="16"/>
      <c r="AO191" s="16">
        <v>0.21317829457364301</v>
      </c>
      <c r="AP191" s="16">
        <v>0.14285714285714299</v>
      </c>
      <c r="AQ191" s="16">
        <v>0.17266187050359699</v>
      </c>
      <c r="AR191" s="16">
        <v>0.154929577464789</v>
      </c>
      <c r="AS191" s="16">
        <v>0.1</v>
      </c>
      <c r="AT191" s="16">
        <v>0.230769230769231</v>
      </c>
      <c r="AU191" s="16"/>
      <c r="AV191" s="16">
        <v>0.66666666666666696</v>
      </c>
      <c r="AW191" s="16">
        <v>0</v>
      </c>
      <c r="AX191" s="16">
        <v>0.22077922077922099</v>
      </c>
      <c r="AY191" s="16">
        <v>0.2</v>
      </c>
      <c r="AZ191" s="16">
        <v>0.25</v>
      </c>
      <c r="BA191" s="16">
        <v>0.19148936170212799</v>
      </c>
      <c r="BB191" s="16">
        <v>0.25</v>
      </c>
      <c r="BC191" s="16">
        <v>5.2631578947368397E-2</v>
      </c>
      <c r="BD191" s="16">
        <v>0.38461538461538503</v>
      </c>
      <c r="BE191" s="16">
        <v>0.14906832298136599</v>
      </c>
      <c r="BF191" s="16">
        <v>0.180722891566265</v>
      </c>
      <c r="BG191" s="16">
        <v>9.0909090909090898E-2</v>
      </c>
      <c r="BH191" s="16">
        <v>8.6956521739130405E-2</v>
      </c>
      <c r="BI191" s="16">
        <v>0.266666666666667</v>
      </c>
      <c r="BJ191" s="16">
        <v>0.46153846153846201</v>
      </c>
      <c r="BK191" s="16">
        <v>0.11111111111111099</v>
      </c>
      <c r="BL191" s="16">
        <v>6.25E-2</v>
      </c>
      <c r="BM191" s="16">
        <v>0.15</v>
      </c>
      <c r="BN191" s="16">
        <v>4.5454545454545497E-2</v>
      </c>
      <c r="BO191" s="16"/>
      <c r="BP191" s="16">
        <v>0.16603773584905701</v>
      </c>
      <c r="BQ191" s="16"/>
      <c r="BR191" s="16">
        <v>0.17586206896551701</v>
      </c>
      <c r="BS191" s="16"/>
      <c r="BT191" s="16">
        <v>0.156177156177156</v>
      </c>
    </row>
    <row r="192" spans="2:72" x14ac:dyDescent="0.2">
      <c r="B192" t="s">
        <v>166</v>
      </c>
      <c r="C192" s="16">
        <v>0.38687150837988799</v>
      </c>
      <c r="D192" s="16">
        <v>0.44573643410852698</v>
      </c>
      <c r="E192" s="16">
        <v>0.27777777777777801</v>
      </c>
      <c r="F192" s="16">
        <v>0.44827586206896602</v>
      </c>
      <c r="G192" s="16">
        <v>0.36</v>
      </c>
      <c r="H192" s="16">
        <v>0.34285714285714303</v>
      </c>
      <c r="I192" s="16">
        <v>0.41025641025641002</v>
      </c>
      <c r="J192" s="16">
        <v>0.266666666666667</v>
      </c>
      <c r="K192" s="16">
        <v>0.45454545454545497</v>
      </c>
      <c r="L192" s="16">
        <v>0.42424242424242398</v>
      </c>
      <c r="M192" s="16">
        <v>0.24137931034482801</v>
      </c>
      <c r="N192" s="16">
        <v>0.25</v>
      </c>
      <c r="O192" s="16">
        <v>0.5</v>
      </c>
      <c r="P192" s="16"/>
      <c r="Q192" s="16">
        <v>0.162162162162162</v>
      </c>
      <c r="R192" s="16">
        <v>0.107142857142857</v>
      </c>
      <c r="S192" s="16">
        <v>0.2</v>
      </c>
      <c r="T192" s="16">
        <v>0.22727272727272699</v>
      </c>
      <c r="U192" s="16">
        <v>0.27272727272727298</v>
      </c>
      <c r="V192" s="16">
        <v>0.337662337662338</v>
      </c>
      <c r="W192" s="16">
        <v>0.4</v>
      </c>
      <c r="X192" s="16">
        <v>0.38666666666666699</v>
      </c>
      <c r="Y192" s="16">
        <v>0.51525423728813602</v>
      </c>
      <c r="Z192" s="16"/>
      <c r="AA192" s="16">
        <v>0.27826086956521701</v>
      </c>
      <c r="AB192" s="16">
        <v>0.48918918918918902</v>
      </c>
      <c r="AC192" s="16"/>
      <c r="AD192" s="16">
        <v>0.19230769230769201</v>
      </c>
      <c r="AE192" s="16">
        <v>0.28571428571428598</v>
      </c>
      <c r="AF192" s="16">
        <v>0.35294117647058798</v>
      </c>
      <c r="AG192" s="16">
        <v>0.35087719298245601</v>
      </c>
      <c r="AH192" s="16">
        <v>0.375</v>
      </c>
      <c r="AI192" s="16">
        <v>0.4</v>
      </c>
      <c r="AJ192" s="16">
        <v>0.35106382978723399</v>
      </c>
      <c r="AK192" s="16">
        <v>0.57894736842105299</v>
      </c>
      <c r="AL192" s="16">
        <v>0.48148148148148101</v>
      </c>
      <c r="AM192" s="16">
        <v>0.43307086614173201</v>
      </c>
      <c r="AN192" s="16"/>
      <c r="AO192" s="16">
        <v>0.35271317829457399</v>
      </c>
      <c r="AP192" s="16">
        <v>0.46031746031746001</v>
      </c>
      <c r="AQ192" s="16">
        <v>0.34532374100719399</v>
      </c>
      <c r="AR192" s="16">
        <v>0.338028169014085</v>
      </c>
      <c r="AS192" s="16">
        <v>0.6</v>
      </c>
      <c r="AT192" s="16">
        <v>7.69230769230769E-2</v>
      </c>
      <c r="AU192" s="16"/>
      <c r="AV192" s="16">
        <v>0</v>
      </c>
      <c r="AW192" s="16">
        <v>0.5</v>
      </c>
      <c r="AX192" s="16">
        <v>0.48051948051948101</v>
      </c>
      <c r="AY192" s="16">
        <v>0.5</v>
      </c>
      <c r="AZ192" s="16">
        <v>0.5</v>
      </c>
      <c r="BA192" s="16">
        <v>0.23404255319148901</v>
      </c>
      <c r="BB192" s="16">
        <v>0.40789473684210498</v>
      </c>
      <c r="BC192" s="16">
        <v>0.36842105263157898</v>
      </c>
      <c r="BD192" s="16">
        <v>0.15384615384615399</v>
      </c>
      <c r="BE192" s="16">
        <v>0.50310559006211197</v>
      </c>
      <c r="BF192" s="16">
        <v>0.44578313253011997</v>
      </c>
      <c r="BG192" s="16">
        <v>0.18181818181818199</v>
      </c>
      <c r="BH192" s="16">
        <v>0.33333333333333298</v>
      </c>
      <c r="BI192" s="16">
        <v>0.46666666666666701</v>
      </c>
      <c r="BJ192" s="16">
        <v>0</v>
      </c>
      <c r="BK192" s="16">
        <v>0.30555555555555602</v>
      </c>
      <c r="BL192" s="16">
        <v>0.375</v>
      </c>
      <c r="BM192" s="16">
        <v>0.1</v>
      </c>
      <c r="BN192" s="16">
        <v>0.27272727272727298</v>
      </c>
      <c r="BO192" s="16"/>
      <c r="BP192" s="16">
        <v>0.43962264150943398</v>
      </c>
      <c r="BQ192" s="16"/>
      <c r="BR192" s="16">
        <v>0.40689655172413802</v>
      </c>
      <c r="BS192" s="16"/>
      <c r="BT192" s="16">
        <v>0.45920745920745898</v>
      </c>
    </row>
    <row r="193" spans="2:72" x14ac:dyDescent="0.2">
      <c r="B193" t="s">
        <v>167</v>
      </c>
      <c r="C193" s="16">
        <v>9.3575418994413406E-2</v>
      </c>
      <c r="D193" s="16">
        <v>7.7519379844961198E-2</v>
      </c>
      <c r="E193" s="16">
        <v>0.20833333333333301</v>
      </c>
      <c r="F193" s="16">
        <v>3.4482758620689703E-2</v>
      </c>
      <c r="G193" s="16">
        <v>0.12</v>
      </c>
      <c r="H193" s="16">
        <v>8.5714285714285701E-2</v>
      </c>
      <c r="I193" s="16">
        <v>2.5641025641025599E-2</v>
      </c>
      <c r="J193" s="16">
        <v>0.11111111111111099</v>
      </c>
      <c r="K193" s="16">
        <v>0.18181818181818199</v>
      </c>
      <c r="L193" s="16">
        <v>3.03030303030303E-2</v>
      </c>
      <c r="M193" s="16">
        <v>0.20689655172413801</v>
      </c>
      <c r="N193" s="16">
        <v>8.3333333333333301E-2</v>
      </c>
      <c r="O193" s="16">
        <v>0.125</v>
      </c>
      <c r="P193" s="16"/>
      <c r="Q193" s="16">
        <v>2.7027027027027001E-2</v>
      </c>
      <c r="R193" s="16">
        <v>0.107142857142857</v>
      </c>
      <c r="S193" s="16">
        <v>0.14285714285714299</v>
      </c>
      <c r="T193" s="16">
        <v>0.13636363636363599</v>
      </c>
      <c r="U193" s="16">
        <v>0.11363636363636399</v>
      </c>
      <c r="V193" s="16">
        <v>9.0909090909090898E-2</v>
      </c>
      <c r="W193" s="16">
        <v>8.7499999999999994E-2</v>
      </c>
      <c r="X193" s="16">
        <v>6.6666666666666693E-2</v>
      </c>
      <c r="Y193" s="16">
        <v>9.4915254237288096E-2</v>
      </c>
      <c r="Z193" s="16"/>
      <c r="AA193" s="16">
        <v>9.8550724637681206E-2</v>
      </c>
      <c r="AB193" s="16">
        <v>8.9189189189189194E-2</v>
      </c>
      <c r="AC193" s="16"/>
      <c r="AD193" s="16">
        <v>7.69230769230769E-2</v>
      </c>
      <c r="AE193" s="16">
        <v>5.7142857142857099E-2</v>
      </c>
      <c r="AF193" s="16">
        <v>5.8823529411764698E-2</v>
      </c>
      <c r="AG193" s="16">
        <v>7.0175438596491196E-2</v>
      </c>
      <c r="AH193" s="16">
        <v>8.9285714285714302E-2</v>
      </c>
      <c r="AI193" s="16">
        <v>7.1428571428571397E-2</v>
      </c>
      <c r="AJ193" s="16">
        <v>0.117021276595745</v>
      </c>
      <c r="AK193" s="16">
        <v>7.8947368421052599E-2</v>
      </c>
      <c r="AL193" s="16">
        <v>9.8765432098765399E-2</v>
      </c>
      <c r="AM193" s="16">
        <v>0.133858267716535</v>
      </c>
      <c r="AN193" s="16"/>
      <c r="AO193" s="16">
        <v>5.4263565891472902E-2</v>
      </c>
      <c r="AP193" s="16">
        <v>0.11111111111111099</v>
      </c>
      <c r="AQ193" s="16">
        <v>8.6330935251798593E-2</v>
      </c>
      <c r="AR193" s="16">
        <v>0.183098591549296</v>
      </c>
      <c r="AS193" s="16">
        <v>0.1</v>
      </c>
      <c r="AT193" s="16">
        <v>0.15384615384615399</v>
      </c>
      <c r="AU193" s="16"/>
      <c r="AV193" s="16">
        <v>0</v>
      </c>
      <c r="AW193" s="16">
        <v>0.5</v>
      </c>
      <c r="AX193" s="16">
        <v>5.1948051948052E-2</v>
      </c>
      <c r="AY193" s="16">
        <v>0.1</v>
      </c>
      <c r="AZ193" s="16">
        <v>0</v>
      </c>
      <c r="BA193" s="16">
        <v>6.3829787234042507E-2</v>
      </c>
      <c r="BB193" s="16">
        <v>6.5789473684210495E-2</v>
      </c>
      <c r="BC193" s="16">
        <v>0</v>
      </c>
      <c r="BD193" s="16">
        <v>0</v>
      </c>
      <c r="BE193" s="16">
        <v>0.118012422360248</v>
      </c>
      <c r="BF193" s="16">
        <v>9.6385542168674704E-2</v>
      </c>
      <c r="BG193" s="16">
        <v>9.0909090909090898E-2</v>
      </c>
      <c r="BH193" s="16">
        <v>0.115942028985507</v>
      </c>
      <c r="BI193" s="16">
        <v>0</v>
      </c>
      <c r="BJ193" s="16">
        <v>0.15384615384615399</v>
      </c>
      <c r="BK193" s="16">
        <v>8.3333333333333301E-2</v>
      </c>
      <c r="BL193" s="16">
        <v>0.15625</v>
      </c>
      <c r="BM193" s="16">
        <v>0.15</v>
      </c>
      <c r="BN193" s="16">
        <v>0.18181818181818199</v>
      </c>
      <c r="BO193" s="16"/>
      <c r="BP193" s="16">
        <v>9.6226415094339601E-2</v>
      </c>
      <c r="BQ193" s="16"/>
      <c r="BR193" s="16">
        <v>9.4827586206896505E-2</v>
      </c>
      <c r="BS193" s="16"/>
      <c r="BT193" s="16">
        <v>0.107226107226107</v>
      </c>
    </row>
    <row r="194" spans="2:72" x14ac:dyDescent="0.2">
      <c r="B194" t="s">
        <v>90</v>
      </c>
      <c r="C194" s="16">
        <v>2.5139664804469299E-2</v>
      </c>
      <c r="D194" s="16">
        <v>2.7131782945736399E-2</v>
      </c>
      <c r="E194" s="16">
        <v>1.38888888888889E-2</v>
      </c>
      <c r="F194" s="16">
        <v>0</v>
      </c>
      <c r="G194" s="16">
        <v>0.02</v>
      </c>
      <c r="H194" s="16">
        <v>2.8571428571428598E-2</v>
      </c>
      <c r="I194" s="16">
        <v>1.2820512820512799E-2</v>
      </c>
      <c r="J194" s="16">
        <v>4.4444444444444398E-2</v>
      </c>
      <c r="K194" s="16">
        <v>0</v>
      </c>
      <c r="L194" s="16">
        <v>3.03030303030303E-2</v>
      </c>
      <c r="M194" s="16">
        <v>3.4482758620689703E-2</v>
      </c>
      <c r="N194" s="16">
        <v>8.3333333333333301E-2</v>
      </c>
      <c r="O194" s="16">
        <v>0</v>
      </c>
      <c r="P194" s="16"/>
      <c r="Q194" s="16">
        <v>0.162162162162162</v>
      </c>
      <c r="R194" s="16">
        <v>0.107142857142857</v>
      </c>
      <c r="S194" s="16">
        <v>5.7142857142857099E-2</v>
      </c>
      <c r="T194" s="16">
        <v>2.27272727272727E-2</v>
      </c>
      <c r="U194" s="16">
        <v>6.8181818181818205E-2</v>
      </c>
      <c r="V194" s="16">
        <v>2.5974025974026E-2</v>
      </c>
      <c r="W194" s="16">
        <v>0</v>
      </c>
      <c r="X194" s="16">
        <v>0</v>
      </c>
      <c r="Y194" s="16">
        <v>3.3898305084745801E-3</v>
      </c>
      <c r="Z194" s="16"/>
      <c r="AA194" s="16">
        <v>4.9275362318840603E-2</v>
      </c>
      <c r="AB194" s="16">
        <v>2.7027027027026998E-3</v>
      </c>
      <c r="AC194" s="16"/>
      <c r="AD194" s="16">
        <v>0.102564102564103</v>
      </c>
      <c r="AE194" s="16">
        <v>2.8571428571428598E-2</v>
      </c>
      <c r="AF194" s="16">
        <v>2.9411764705882401E-2</v>
      </c>
      <c r="AG194" s="16">
        <v>5.2631578947368397E-2</v>
      </c>
      <c r="AH194" s="16">
        <v>0</v>
      </c>
      <c r="AI194" s="16">
        <v>1.4285714285714299E-2</v>
      </c>
      <c r="AJ194" s="16">
        <v>2.1276595744680899E-2</v>
      </c>
      <c r="AK194" s="16">
        <v>0</v>
      </c>
      <c r="AL194" s="16">
        <v>1.2345679012345699E-2</v>
      </c>
      <c r="AM194" s="16">
        <v>0</v>
      </c>
      <c r="AN194" s="16"/>
      <c r="AO194" s="16">
        <v>4.6511627906976702E-2</v>
      </c>
      <c r="AP194" s="16">
        <v>0</v>
      </c>
      <c r="AQ194" s="16">
        <v>3.5971223021582698E-2</v>
      </c>
      <c r="AR194" s="16">
        <v>0</v>
      </c>
      <c r="AS194" s="16">
        <v>0</v>
      </c>
      <c r="AT194" s="16">
        <v>0</v>
      </c>
      <c r="AU194" s="16"/>
      <c r="AV194" s="16">
        <v>0</v>
      </c>
      <c r="AW194" s="16">
        <v>0</v>
      </c>
      <c r="AX194" s="16">
        <v>1.2987012987013E-2</v>
      </c>
      <c r="AY194" s="16">
        <v>0</v>
      </c>
      <c r="AZ194" s="16">
        <v>0</v>
      </c>
      <c r="BA194" s="16">
        <v>2.1276595744680899E-2</v>
      </c>
      <c r="BB194" s="16">
        <v>2.6315789473684199E-2</v>
      </c>
      <c r="BC194" s="16">
        <v>0</v>
      </c>
      <c r="BD194" s="16">
        <v>7.69230769230769E-2</v>
      </c>
      <c r="BE194" s="16">
        <v>1.2422360248447201E-2</v>
      </c>
      <c r="BF194" s="16">
        <v>1.20481927710843E-2</v>
      </c>
      <c r="BG194" s="16">
        <v>9.0909090909090898E-2</v>
      </c>
      <c r="BH194" s="16">
        <v>2.8985507246376802E-2</v>
      </c>
      <c r="BI194" s="16">
        <v>0</v>
      </c>
      <c r="BJ194" s="16">
        <v>0</v>
      </c>
      <c r="BK194" s="16">
        <v>5.5555555555555601E-2</v>
      </c>
      <c r="BL194" s="16">
        <v>0</v>
      </c>
      <c r="BM194" s="16">
        <v>0.2</v>
      </c>
      <c r="BN194" s="16">
        <v>4.5454545454545497E-2</v>
      </c>
      <c r="BO194" s="16"/>
      <c r="BP194" s="16">
        <v>1.6981132075471701E-2</v>
      </c>
      <c r="BQ194" s="16"/>
      <c r="BR194" s="16">
        <v>2.5862068965517199E-2</v>
      </c>
      <c r="BS194" s="16"/>
      <c r="BT194" s="16">
        <v>1.1655011655011699E-2</v>
      </c>
    </row>
    <row r="195" spans="2:72" x14ac:dyDescent="0.2">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row>
    <row r="196" spans="2:72" x14ac:dyDescent="0.2">
      <c r="B196" s="6" t="s">
        <v>175</v>
      </c>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row>
    <row r="197" spans="2:72" x14ac:dyDescent="0.2">
      <c r="B197" s="22" t="s">
        <v>125</v>
      </c>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row>
    <row r="198" spans="2:72" x14ac:dyDescent="0.2">
      <c r="B198" t="s">
        <v>133</v>
      </c>
      <c r="C198" s="16">
        <v>4.1899441340782096E-3</v>
      </c>
      <c r="D198" s="16">
        <v>3.8759689922480598E-3</v>
      </c>
      <c r="E198" s="16">
        <v>0</v>
      </c>
      <c r="F198" s="16">
        <v>0</v>
      </c>
      <c r="G198" s="16">
        <v>0</v>
      </c>
      <c r="H198" s="16">
        <v>2.8571428571428598E-2</v>
      </c>
      <c r="I198" s="16">
        <v>1.2820512820512799E-2</v>
      </c>
      <c r="J198" s="16">
        <v>0</v>
      </c>
      <c r="K198" s="16">
        <v>0</v>
      </c>
      <c r="L198" s="16">
        <v>0</v>
      </c>
      <c r="M198" s="16">
        <v>0</v>
      </c>
      <c r="N198" s="16">
        <v>0</v>
      </c>
      <c r="O198" s="16">
        <v>0</v>
      </c>
      <c r="P198" s="16"/>
      <c r="Q198" s="16">
        <v>2.7027027027027001E-2</v>
      </c>
      <c r="R198" s="16">
        <v>0</v>
      </c>
      <c r="S198" s="16">
        <v>0</v>
      </c>
      <c r="T198" s="16">
        <v>0</v>
      </c>
      <c r="U198" s="16">
        <v>0</v>
      </c>
      <c r="V198" s="16">
        <v>0</v>
      </c>
      <c r="W198" s="16">
        <v>2.5000000000000001E-2</v>
      </c>
      <c r="X198" s="16">
        <v>0</v>
      </c>
      <c r="Y198" s="16">
        <v>0</v>
      </c>
      <c r="Z198" s="16"/>
      <c r="AA198" s="16">
        <v>8.6956521739130401E-3</v>
      </c>
      <c r="AB198" s="16">
        <v>0</v>
      </c>
      <c r="AC198" s="16"/>
      <c r="AD198" s="16">
        <v>1.2820512820512799E-2</v>
      </c>
      <c r="AE198" s="16">
        <v>2.8571428571428598E-2</v>
      </c>
      <c r="AF198" s="16">
        <v>0</v>
      </c>
      <c r="AG198" s="16">
        <v>0</v>
      </c>
      <c r="AH198" s="16">
        <v>0</v>
      </c>
      <c r="AI198" s="16">
        <v>1.4285714285714299E-2</v>
      </c>
      <c r="AJ198" s="16">
        <v>0</v>
      </c>
      <c r="AK198" s="16">
        <v>0</v>
      </c>
      <c r="AL198" s="16">
        <v>0</v>
      </c>
      <c r="AM198" s="16">
        <v>0</v>
      </c>
      <c r="AN198" s="16"/>
      <c r="AO198" s="16">
        <v>7.7519379844961196E-3</v>
      </c>
      <c r="AP198" s="16">
        <v>5.2910052910052898E-3</v>
      </c>
      <c r="AQ198" s="16">
        <v>0</v>
      </c>
      <c r="AR198" s="16">
        <v>0</v>
      </c>
      <c r="AS198" s="16">
        <v>0</v>
      </c>
      <c r="AT198" s="16">
        <v>0</v>
      </c>
      <c r="AU198" s="16"/>
      <c r="AV198" s="16">
        <v>0</v>
      </c>
      <c r="AW198" s="16">
        <v>0</v>
      </c>
      <c r="AX198" s="16">
        <v>1.2987012987013E-2</v>
      </c>
      <c r="AY198" s="16">
        <v>0</v>
      </c>
      <c r="AZ198" s="16">
        <v>0</v>
      </c>
      <c r="BA198" s="16">
        <v>0</v>
      </c>
      <c r="BB198" s="16">
        <v>1.3157894736842099E-2</v>
      </c>
      <c r="BC198" s="16">
        <v>0</v>
      </c>
      <c r="BD198" s="16">
        <v>0</v>
      </c>
      <c r="BE198" s="16">
        <v>0</v>
      </c>
      <c r="BF198" s="16">
        <v>0</v>
      </c>
      <c r="BG198" s="16">
        <v>0</v>
      </c>
      <c r="BH198" s="16">
        <v>0</v>
      </c>
      <c r="BI198" s="16">
        <v>6.6666666666666693E-2</v>
      </c>
      <c r="BJ198" s="16">
        <v>0</v>
      </c>
      <c r="BK198" s="16">
        <v>0</v>
      </c>
      <c r="BL198" s="16">
        <v>0</v>
      </c>
      <c r="BM198" s="16">
        <v>0</v>
      </c>
      <c r="BN198" s="16">
        <v>0</v>
      </c>
      <c r="BO198" s="16"/>
      <c r="BP198" s="16">
        <v>3.77358490566038E-3</v>
      </c>
      <c r="BQ198" s="16"/>
      <c r="BR198" s="16">
        <v>1.7241379310344799E-3</v>
      </c>
      <c r="BS198" s="16"/>
      <c r="BT198" s="16">
        <v>6.9930069930069904E-3</v>
      </c>
    </row>
    <row r="199" spans="2:72" x14ac:dyDescent="0.2">
      <c r="B199" t="s">
        <v>169</v>
      </c>
      <c r="C199" s="16">
        <v>0.258379888268156</v>
      </c>
      <c r="D199" s="16">
        <v>0.193798449612403</v>
      </c>
      <c r="E199" s="16">
        <v>0.38888888888888901</v>
      </c>
      <c r="F199" s="16">
        <v>0.24137931034482801</v>
      </c>
      <c r="G199" s="16">
        <v>0.34</v>
      </c>
      <c r="H199" s="16">
        <v>0.22857142857142901</v>
      </c>
      <c r="I199" s="16">
        <v>0.20512820512820501</v>
      </c>
      <c r="J199" s="16">
        <v>0.35555555555555601</v>
      </c>
      <c r="K199" s="16">
        <v>4.5454545454545497E-2</v>
      </c>
      <c r="L199" s="16">
        <v>0.39393939393939398</v>
      </c>
      <c r="M199" s="16">
        <v>0.20689655172413801</v>
      </c>
      <c r="N199" s="16">
        <v>0.29166666666666702</v>
      </c>
      <c r="O199" s="16">
        <v>0.375</v>
      </c>
      <c r="P199" s="16"/>
      <c r="Q199" s="16">
        <v>0.54054054054054101</v>
      </c>
      <c r="R199" s="16">
        <v>0.53571428571428603</v>
      </c>
      <c r="S199" s="16">
        <v>0.45714285714285702</v>
      </c>
      <c r="T199" s="16">
        <v>0.27272727272727298</v>
      </c>
      <c r="U199" s="16">
        <v>0.36363636363636398</v>
      </c>
      <c r="V199" s="16">
        <v>0.29870129870129902</v>
      </c>
      <c r="W199" s="16">
        <v>0.23749999999999999</v>
      </c>
      <c r="X199" s="16">
        <v>0.25333333333333302</v>
      </c>
      <c r="Y199" s="16">
        <v>0.149152542372881</v>
      </c>
      <c r="Z199" s="16"/>
      <c r="AA199" s="16">
        <v>0.35072463768115902</v>
      </c>
      <c r="AB199" s="16">
        <v>0.17027027027027</v>
      </c>
      <c r="AC199" s="16"/>
      <c r="AD199" s="16">
        <v>0.42307692307692302</v>
      </c>
      <c r="AE199" s="16">
        <v>0.34285714285714303</v>
      </c>
      <c r="AF199" s="16">
        <v>0.41176470588235298</v>
      </c>
      <c r="AG199" s="16">
        <v>0.26315789473684198</v>
      </c>
      <c r="AH199" s="16">
        <v>0.30357142857142899</v>
      </c>
      <c r="AI199" s="16">
        <v>0.3</v>
      </c>
      <c r="AJ199" s="16">
        <v>0.170212765957447</v>
      </c>
      <c r="AK199" s="16">
        <v>0.13157894736842099</v>
      </c>
      <c r="AL199" s="16">
        <v>0.24691358024691401</v>
      </c>
      <c r="AM199" s="16">
        <v>0.20472440944881901</v>
      </c>
      <c r="AN199" s="16"/>
      <c r="AO199" s="16">
        <v>0.34883720930232598</v>
      </c>
      <c r="AP199" s="16">
        <v>0.227513227513228</v>
      </c>
      <c r="AQ199" s="16">
        <v>0.20863309352518</v>
      </c>
      <c r="AR199" s="16">
        <v>0.140845070422535</v>
      </c>
      <c r="AS199" s="16">
        <v>0.15</v>
      </c>
      <c r="AT199" s="16">
        <v>0.46153846153846201</v>
      </c>
      <c r="AU199" s="16"/>
      <c r="AV199" s="16">
        <v>0</v>
      </c>
      <c r="AW199" s="16">
        <v>0</v>
      </c>
      <c r="AX199" s="16">
        <v>0.168831168831169</v>
      </c>
      <c r="AY199" s="16">
        <v>0.2</v>
      </c>
      <c r="AZ199" s="16">
        <v>0.75</v>
      </c>
      <c r="BA199" s="16">
        <v>0.29787234042553201</v>
      </c>
      <c r="BB199" s="16">
        <v>0.31578947368421101</v>
      </c>
      <c r="BC199" s="16">
        <v>0.26315789473684198</v>
      </c>
      <c r="BD199" s="16">
        <v>0.61538461538461497</v>
      </c>
      <c r="BE199" s="16">
        <v>0.19254658385093201</v>
      </c>
      <c r="BF199" s="16">
        <v>0.16867469879518099</v>
      </c>
      <c r="BG199" s="16">
        <v>0.45454545454545497</v>
      </c>
      <c r="BH199" s="16">
        <v>0.28985507246376802</v>
      </c>
      <c r="BI199" s="16">
        <v>6.6666666666666693E-2</v>
      </c>
      <c r="BJ199" s="16">
        <v>0.46153846153846201</v>
      </c>
      <c r="BK199" s="16">
        <v>0.36111111111111099</v>
      </c>
      <c r="BL199" s="16">
        <v>0.4375</v>
      </c>
      <c r="BM199" s="16">
        <v>0.4</v>
      </c>
      <c r="BN199" s="16">
        <v>0.18181818181818199</v>
      </c>
      <c r="BO199" s="16"/>
      <c r="BP199" s="16">
        <v>0.20188679245283001</v>
      </c>
      <c r="BQ199" s="16"/>
      <c r="BR199" s="16">
        <v>0.243103448275862</v>
      </c>
      <c r="BS199" s="16"/>
      <c r="BT199" s="16">
        <v>0.191142191142191</v>
      </c>
    </row>
    <row r="200" spans="2:72" x14ac:dyDescent="0.2">
      <c r="B200" t="s">
        <v>170</v>
      </c>
      <c r="C200" s="16">
        <v>0.37569832402234599</v>
      </c>
      <c r="D200" s="16">
        <v>0.35658914728682201</v>
      </c>
      <c r="E200" s="16">
        <v>0.31944444444444398</v>
      </c>
      <c r="F200" s="16">
        <v>0.37931034482758602</v>
      </c>
      <c r="G200" s="16">
        <v>0.4</v>
      </c>
      <c r="H200" s="16">
        <v>0.34285714285714303</v>
      </c>
      <c r="I200" s="16">
        <v>0.487179487179487</v>
      </c>
      <c r="J200" s="16">
        <v>0.31111111111111101</v>
      </c>
      <c r="K200" s="16">
        <v>0.31818181818181801</v>
      </c>
      <c r="L200" s="16">
        <v>0.42424242424242398</v>
      </c>
      <c r="M200" s="16">
        <v>0.37931034482758602</v>
      </c>
      <c r="N200" s="16">
        <v>0.5</v>
      </c>
      <c r="O200" s="16">
        <v>0.125</v>
      </c>
      <c r="P200" s="16"/>
      <c r="Q200" s="16">
        <v>0.27027027027027001</v>
      </c>
      <c r="R200" s="16">
        <v>0.35714285714285698</v>
      </c>
      <c r="S200" s="16">
        <v>0.4</v>
      </c>
      <c r="T200" s="16">
        <v>0.61363636363636398</v>
      </c>
      <c r="U200" s="16">
        <v>0.31818181818181801</v>
      </c>
      <c r="V200" s="16">
        <v>0.40259740259740301</v>
      </c>
      <c r="W200" s="16">
        <v>0.3125</v>
      </c>
      <c r="X200" s="16">
        <v>0.30666666666666698</v>
      </c>
      <c r="Y200" s="16">
        <v>0.38983050847457601</v>
      </c>
      <c r="Z200" s="16"/>
      <c r="AA200" s="16">
        <v>0.37971014492753602</v>
      </c>
      <c r="AB200" s="16">
        <v>0.37297297297297299</v>
      </c>
      <c r="AC200" s="16"/>
      <c r="AD200" s="16">
        <v>0.39743589743589702</v>
      </c>
      <c r="AE200" s="16">
        <v>0.371428571428571</v>
      </c>
      <c r="AF200" s="16">
        <v>0.29411764705882398</v>
      </c>
      <c r="AG200" s="16">
        <v>0.40350877192982498</v>
      </c>
      <c r="AH200" s="16">
        <v>0.375</v>
      </c>
      <c r="AI200" s="16">
        <v>0.3</v>
      </c>
      <c r="AJ200" s="16">
        <v>0.41489361702127697</v>
      </c>
      <c r="AK200" s="16">
        <v>0.46052631578947401</v>
      </c>
      <c r="AL200" s="16">
        <v>0.37037037037037002</v>
      </c>
      <c r="AM200" s="16">
        <v>0.34645669291338599</v>
      </c>
      <c r="AN200" s="16"/>
      <c r="AO200" s="16">
        <v>0.37984496124030998</v>
      </c>
      <c r="AP200" s="16">
        <v>0.41269841269841301</v>
      </c>
      <c r="AQ200" s="16">
        <v>0.35251798561151099</v>
      </c>
      <c r="AR200" s="16">
        <v>0.39436619718309901</v>
      </c>
      <c r="AS200" s="16">
        <v>0.32500000000000001</v>
      </c>
      <c r="AT200" s="16">
        <v>7.69230769230769E-2</v>
      </c>
      <c r="AU200" s="16"/>
      <c r="AV200" s="16">
        <v>0.5</v>
      </c>
      <c r="AW200" s="16">
        <v>0.5</v>
      </c>
      <c r="AX200" s="16">
        <v>0.36363636363636398</v>
      </c>
      <c r="AY200" s="16">
        <v>0.3</v>
      </c>
      <c r="AZ200" s="16">
        <v>0</v>
      </c>
      <c r="BA200" s="16">
        <v>0.48936170212766</v>
      </c>
      <c r="BB200" s="16">
        <v>0.52631578947368396</v>
      </c>
      <c r="BC200" s="16">
        <v>0.52631578947368396</v>
      </c>
      <c r="BD200" s="16">
        <v>0.15384615384615399</v>
      </c>
      <c r="BE200" s="16">
        <v>0.28571428571428598</v>
      </c>
      <c r="BF200" s="16">
        <v>0.38554216867469898</v>
      </c>
      <c r="BG200" s="16">
        <v>0.18181818181818199</v>
      </c>
      <c r="BH200" s="16">
        <v>0.42028985507246402</v>
      </c>
      <c r="BI200" s="16">
        <v>0.2</v>
      </c>
      <c r="BJ200" s="16">
        <v>0.230769230769231</v>
      </c>
      <c r="BK200" s="16">
        <v>0.33333333333333298</v>
      </c>
      <c r="BL200" s="16">
        <v>0.4375</v>
      </c>
      <c r="BM200" s="16">
        <v>0.45</v>
      </c>
      <c r="BN200" s="16">
        <v>0.40909090909090901</v>
      </c>
      <c r="BO200" s="16"/>
      <c r="BP200" s="16">
        <v>0.39056603773584903</v>
      </c>
      <c r="BQ200" s="16"/>
      <c r="BR200" s="16">
        <v>0.37758620689655198</v>
      </c>
      <c r="BS200" s="16"/>
      <c r="BT200" s="16">
        <v>0.37296037296037299</v>
      </c>
    </row>
    <row r="201" spans="2:72" x14ac:dyDescent="0.2">
      <c r="B201" t="s">
        <v>171</v>
      </c>
      <c r="C201" s="16">
        <v>0.215083798882682</v>
      </c>
      <c r="D201" s="16">
        <v>0.24806201550387599</v>
      </c>
      <c r="E201" s="16">
        <v>0.22222222222222199</v>
      </c>
      <c r="F201" s="16">
        <v>0.20689655172413801</v>
      </c>
      <c r="G201" s="16">
        <v>0.16</v>
      </c>
      <c r="H201" s="16">
        <v>0.28571428571428598</v>
      </c>
      <c r="I201" s="16">
        <v>0.17948717948717899</v>
      </c>
      <c r="J201" s="16">
        <v>0.11111111111111099</v>
      </c>
      <c r="K201" s="16">
        <v>0.45454545454545497</v>
      </c>
      <c r="L201" s="16">
        <v>0.10606060606060599</v>
      </c>
      <c r="M201" s="16">
        <v>0.27586206896551702</v>
      </c>
      <c r="N201" s="16">
        <v>8.3333333333333301E-2</v>
      </c>
      <c r="O201" s="16">
        <v>0.5</v>
      </c>
      <c r="P201" s="16"/>
      <c r="Q201" s="16">
        <v>2.7027027027027001E-2</v>
      </c>
      <c r="R201" s="16">
        <v>7.1428571428571397E-2</v>
      </c>
      <c r="S201" s="16">
        <v>2.8571428571428598E-2</v>
      </c>
      <c r="T201" s="16">
        <v>6.8181818181818205E-2</v>
      </c>
      <c r="U201" s="16">
        <v>0.15909090909090901</v>
      </c>
      <c r="V201" s="16">
        <v>0.207792207792208</v>
      </c>
      <c r="W201" s="16">
        <v>0.3</v>
      </c>
      <c r="X201" s="16">
        <v>0.28000000000000003</v>
      </c>
      <c r="Y201" s="16">
        <v>0.26779661016949202</v>
      </c>
      <c r="Z201" s="16"/>
      <c r="AA201" s="16">
        <v>0.15652173913043499</v>
      </c>
      <c r="AB201" s="16">
        <v>0.27027027027027001</v>
      </c>
      <c r="AC201" s="16"/>
      <c r="AD201" s="16">
        <v>7.69230769230769E-2</v>
      </c>
      <c r="AE201" s="16">
        <v>0.14285714285714299</v>
      </c>
      <c r="AF201" s="16">
        <v>0.20588235294117599</v>
      </c>
      <c r="AG201" s="16">
        <v>0.140350877192982</v>
      </c>
      <c r="AH201" s="16">
        <v>0.19642857142857101</v>
      </c>
      <c r="AI201" s="16">
        <v>0.24285714285714299</v>
      </c>
      <c r="AJ201" s="16">
        <v>0.170212765957447</v>
      </c>
      <c r="AK201" s="16">
        <v>0.30263157894736797</v>
      </c>
      <c r="AL201" s="16">
        <v>0.28395061728395099</v>
      </c>
      <c r="AM201" s="16">
        <v>0.28346456692913402</v>
      </c>
      <c r="AN201" s="16"/>
      <c r="AO201" s="16">
        <v>0.14341085271317799</v>
      </c>
      <c r="AP201" s="16">
        <v>0.25396825396825401</v>
      </c>
      <c r="AQ201" s="16">
        <v>0.25179856115107901</v>
      </c>
      <c r="AR201" s="16">
        <v>0.29577464788732399</v>
      </c>
      <c r="AS201" s="16">
        <v>0.25</v>
      </c>
      <c r="AT201" s="16">
        <v>7.69230769230769E-2</v>
      </c>
      <c r="AU201" s="16"/>
      <c r="AV201" s="16">
        <v>0</v>
      </c>
      <c r="AW201" s="16">
        <v>0.5</v>
      </c>
      <c r="AX201" s="16">
        <v>0.23376623376623401</v>
      </c>
      <c r="AY201" s="16">
        <v>0.2</v>
      </c>
      <c r="AZ201" s="16">
        <v>0.25</v>
      </c>
      <c r="BA201" s="16">
        <v>0.14893617021276601</v>
      </c>
      <c r="BB201" s="16">
        <v>0.105263157894737</v>
      </c>
      <c r="BC201" s="16">
        <v>0.157894736842105</v>
      </c>
      <c r="BD201" s="16">
        <v>7.69230769230769E-2</v>
      </c>
      <c r="BE201" s="16">
        <v>0.30434782608695699</v>
      </c>
      <c r="BF201" s="16">
        <v>0.265060240963855</v>
      </c>
      <c r="BG201" s="16">
        <v>0.27272727272727298</v>
      </c>
      <c r="BH201" s="16">
        <v>0.173913043478261</v>
      </c>
      <c r="BI201" s="16">
        <v>0.46666666666666701</v>
      </c>
      <c r="BJ201" s="16">
        <v>0.30769230769230799</v>
      </c>
      <c r="BK201" s="16">
        <v>0.16666666666666699</v>
      </c>
      <c r="BL201" s="16">
        <v>0.125</v>
      </c>
      <c r="BM201" s="16">
        <v>0</v>
      </c>
      <c r="BN201" s="16">
        <v>0.27272727272727298</v>
      </c>
      <c r="BO201" s="16"/>
      <c r="BP201" s="16">
        <v>0.24339622641509401</v>
      </c>
      <c r="BQ201" s="16"/>
      <c r="BR201" s="16">
        <v>0.23103448275862101</v>
      </c>
      <c r="BS201" s="16"/>
      <c r="BT201" s="16">
        <v>0.25407925407925402</v>
      </c>
    </row>
    <row r="202" spans="2:72" x14ac:dyDescent="0.2">
      <c r="B202" t="s">
        <v>172</v>
      </c>
      <c r="C202" s="16">
        <v>6.1452513966480403E-2</v>
      </c>
      <c r="D202" s="16">
        <v>6.2015503875968998E-2</v>
      </c>
      <c r="E202" s="16">
        <v>4.1666666666666699E-2</v>
      </c>
      <c r="F202" s="16">
        <v>0.10344827586206901</v>
      </c>
      <c r="G202" s="16">
        <v>0.06</v>
      </c>
      <c r="H202" s="16">
        <v>5.7142857142857099E-2</v>
      </c>
      <c r="I202" s="16">
        <v>5.1282051282051301E-2</v>
      </c>
      <c r="J202" s="16">
        <v>0.155555555555556</v>
      </c>
      <c r="K202" s="16">
        <v>0.13636363636363599</v>
      </c>
      <c r="L202" s="16">
        <v>1.5151515151515201E-2</v>
      </c>
      <c r="M202" s="16">
        <v>3.4482758620689703E-2</v>
      </c>
      <c r="N202" s="16">
        <v>4.1666666666666699E-2</v>
      </c>
      <c r="O202" s="16">
        <v>0</v>
      </c>
      <c r="P202" s="16"/>
      <c r="Q202" s="16">
        <v>8.1081081081081099E-2</v>
      </c>
      <c r="R202" s="16">
        <v>0</v>
      </c>
      <c r="S202" s="16">
        <v>2.8571428571428598E-2</v>
      </c>
      <c r="T202" s="16">
        <v>2.27272727272727E-2</v>
      </c>
      <c r="U202" s="16">
        <v>6.8181818181818205E-2</v>
      </c>
      <c r="V202" s="16">
        <v>2.5974025974026E-2</v>
      </c>
      <c r="W202" s="16">
        <v>0.05</v>
      </c>
      <c r="X202" s="16">
        <v>0.10666666666666701</v>
      </c>
      <c r="Y202" s="16">
        <v>7.4576271186440696E-2</v>
      </c>
      <c r="Z202" s="16"/>
      <c r="AA202" s="16">
        <v>4.0579710144927499E-2</v>
      </c>
      <c r="AB202" s="16">
        <v>8.1081081081081099E-2</v>
      </c>
      <c r="AC202" s="16"/>
      <c r="AD202" s="16">
        <v>3.8461538461538498E-2</v>
      </c>
      <c r="AE202" s="16">
        <v>5.7142857142857099E-2</v>
      </c>
      <c r="AF202" s="16">
        <v>2.9411764705882401E-2</v>
      </c>
      <c r="AG202" s="16">
        <v>0.105263157894737</v>
      </c>
      <c r="AH202" s="16">
        <v>5.3571428571428603E-2</v>
      </c>
      <c r="AI202" s="16">
        <v>4.2857142857142899E-2</v>
      </c>
      <c r="AJ202" s="16">
        <v>7.4468085106383003E-2</v>
      </c>
      <c r="AK202" s="16">
        <v>5.2631578947368397E-2</v>
      </c>
      <c r="AL202" s="16">
        <v>2.4691358024691398E-2</v>
      </c>
      <c r="AM202" s="16">
        <v>9.4488188976377993E-2</v>
      </c>
      <c r="AN202" s="16"/>
      <c r="AO202" s="16">
        <v>5.8139534883720902E-2</v>
      </c>
      <c r="AP202" s="16">
        <v>5.8201058201058198E-2</v>
      </c>
      <c r="AQ202" s="16">
        <v>6.4748201438848907E-2</v>
      </c>
      <c r="AR202" s="16">
        <v>9.85915492957746E-2</v>
      </c>
      <c r="AS202" s="16">
        <v>0.05</v>
      </c>
      <c r="AT202" s="16">
        <v>0</v>
      </c>
      <c r="AU202" s="16"/>
      <c r="AV202" s="16">
        <v>0.33333333333333298</v>
      </c>
      <c r="AW202" s="16">
        <v>0</v>
      </c>
      <c r="AX202" s="16">
        <v>7.7922077922077906E-2</v>
      </c>
      <c r="AY202" s="16">
        <v>0.2</v>
      </c>
      <c r="AZ202" s="16">
        <v>0</v>
      </c>
      <c r="BA202" s="16">
        <v>4.2553191489361701E-2</v>
      </c>
      <c r="BB202" s="16">
        <v>1.3157894736842099E-2</v>
      </c>
      <c r="BC202" s="16">
        <v>5.2631578947368397E-2</v>
      </c>
      <c r="BD202" s="16">
        <v>0</v>
      </c>
      <c r="BE202" s="16">
        <v>8.0745341614906804E-2</v>
      </c>
      <c r="BF202" s="16">
        <v>8.4337349397590397E-2</v>
      </c>
      <c r="BG202" s="16">
        <v>9.0909090909090898E-2</v>
      </c>
      <c r="BH202" s="16">
        <v>7.2463768115942004E-2</v>
      </c>
      <c r="BI202" s="16">
        <v>0.2</v>
      </c>
      <c r="BJ202" s="16">
        <v>0</v>
      </c>
      <c r="BK202" s="16">
        <v>2.7777777777777801E-2</v>
      </c>
      <c r="BL202" s="16">
        <v>0</v>
      </c>
      <c r="BM202" s="16">
        <v>0</v>
      </c>
      <c r="BN202" s="16">
        <v>0</v>
      </c>
      <c r="BO202" s="16"/>
      <c r="BP202" s="16">
        <v>6.9811320754716993E-2</v>
      </c>
      <c r="BQ202" s="16"/>
      <c r="BR202" s="16">
        <v>6.3793103448275906E-2</v>
      </c>
      <c r="BS202" s="16"/>
      <c r="BT202" s="16">
        <v>7.2261072261072298E-2</v>
      </c>
    </row>
    <row r="203" spans="2:72" x14ac:dyDescent="0.2">
      <c r="B203" t="s">
        <v>173</v>
      </c>
      <c r="C203" s="16">
        <v>3.6312849162011197E-2</v>
      </c>
      <c r="D203" s="16">
        <v>6.2015503875968998E-2</v>
      </c>
      <c r="E203" s="16">
        <v>1.38888888888889E-2</v>
      </c>
      <c r="F203" s="16">
        <v>0</v>
      </c>
      <c r="G203" s="16">
        <v>0.02</v>
      </c>
      <c r="H203" s="16">
        <v>2.8571428571428598E-2</v>
      </c>
      <c r="I203" s="16">
        <v>3.8461538461538498E-2</v>
      </c>
      <c r="J203" s="16">
        <v>2.2222222222222199E-2</v>
      </c>
      <c r="K203" s="16">
        <v>0</v>
      </c>
      <c r="L203" s="16">
        <v>3.03030303030303E-2</v>
      </c>
      <c r="M203" s="16">
        <v>0</v>
      </c>
      <c r="N203" s="16">
        <v>4.1666666666666699E-2</v>
      </c>
      <c r="O203" s="16">
        <v>0</v>
      </c>
      <c r="P203" s="16"/>
      <c r="Q203" s="16">
        <v>0</v>
      </c>
      <c r="R203" s="16">
        <v>0</v>
      </c>
      <c r="S203" s="16">
        <v>0</v>
      </c>
      <c r="T203" s="16">
        <v>0</v>
      </c>
      <c r="U203" s="16">
        <v>0</v>
      </c>
      <c r="V203" s="16">
        <v>2.5974025974026E-2</v>
      </c>
      <c r="W203" s="16">
        <v>3.7499999999999999E-2</v>
      </c>
      <c r="X203" s="16">
        <v>1.3333333333333299E-2</v>
      </c>
      <c r="Y203" s="16">
        <v>6.7796610169491497E-2</v>
      </c>
      <c r="Z203" s="16"/>
      <c r="AA203" s="16">
        <v>1.4492753623188401E-2</v>
      </c>
      <c r="AB203" s="16">
        <v>5.6756756756756802E-2</v>
      </c>
      <c r="AC203" s="16"/>
      <c r="AD203" s="16">
        <v>1.2820512820512799E-2</v>
      </c>
      <c r="AE203" s="16">
        <v>5.7142857142857099E-2</v>
      </c>
      <c r="AF203" s="16">
        <v>0</v>
      </c>
      <c r="AG203" s="16">
        <v>3.5087719298245598E-2</v>
      </c>
      <c r="AH203" s="16">
        <v>0</v>
      </c>
      <c r="AI203" s="16">
        <v>2.8571428571428598E-2</v>
      </c>
      <c r="AJ203" s="16">
        <v>0.12765957446808501</v>
      </c>
      <c r="AK203" s="16">
        <v>3.94736842105263E-2</v>
      </c>
      <c r="AL203" s="16">
        <v>1.2345679012345699E-2</v>
      </c>
      <c r="AM203" s="16">
        <v>2.3622047244094498E-2</v>
      </c>
      <c r="AN203" s="16"/>
      <c r="AO203" s="16">
        <v>1.9379844961240299E-2</v>
      </c>
      <c r="AP203" s="16">
        <v>1.0582010582010601E-2</v>
      </c>
      <c r="AQ203" s="16">
        <v>4.3165467625899297E-2</v>
      </c>
      <c r="AR203" s="16">
        <v>5.63380281690141E-2</v>
      </c>
      <c r="AS203" s="16">
        <v>0.17499999999999999</v>
      </c>
      <c r="AT203" s="16">
        <v>0.15384615384615399</v>
      </c>
      <c r="AU203" s="16"/>
      <c r="AV203" s="16">
        <v>0</v>
      </c>
      <c r="AW203" s="16">
        <v>0</v>
      </c>
      <c r="AX203" s="16">
        <v>0.103896103896104</v>
      </c>
      <c r="AY203" s="16">
        <v>0.1</v>
      </c>
      <c r="AZ203" s="16">
        <v>0</v>
      </c>
      <c r="BA203" s="16">
        <v>0</v>
      </c>
      <c r="BB203" s="16">
        <v>0</v>
      </c>
      <c r="BC203" s="16">
        <v>0</v>
      </c>
      <c r="BD203" s="16">
        <v>7.69230769230769E-2</v>
      </c>
      <c r="BE203" s="16">
        <v>6.8322981366459604E-2</v>
      </c>
      <c r="BF203" s="16">
        <v>3.6144578313252997E-2</v>
      </c>
      <c r="BG203" s="16">
        <v>0</v>
      </c>
      <c r="BH203" s="16">
        <v>0</v>
      </c>
      <c r="BI203" s="16">
        <v>0</v>
      </c>
      <c r="BJ203" s="16">
        <v>0</v>
      </c>
      <c r="BK203" s="16">
        <v>0</v>
      </c>
      <c r="BL203" s="16">
        <v>0</v>
      </c>
      <c r="BM203" s="16">
        <v>0.1</v>
      </c>
      <c r="BN203" s="16">
        <v>0</v>
      </c>
      <c r="BO203" s="16"/>
      <c r="BP203" s="16">
        <v>3.77358490566038E-2</v>
      </c>
      <c r="BQ203" s="16"/>
      <c r="BR203" s="16">
        <v>3.4482758620689703E-2</v>
      </c>
      <c r="BS203" s="16"/>
      <c r="BT203" s="16">
        <v>4.8951048951049E-2</v>
      </c>
    </row>
    <row r="204" spans="2:72" x14ac:dyDescent="0.2">
      <c r="B204" t="s">
        <v>174</v>
      </c>
      <c r="C204" s="16">
        <v>2.23463687150838E-2</v>
      </c>
      <c r="D204" s="16">
        <v>4.2635658914728702E-2</v>
      </c>
      <c r="E204" s="16">
        <v>0</v>
      </c>
      <c r="F204" s="16">
        <v>3.4482758620689703E-2</v>
      </c>
      <c r="G204" s="16">
        <v>0.02</v>
      </c>
      <c r="H204" s="16">
        <v>0</v>
      </c>
      <c r="I204" s="16">
        <v>0</v>
      </c>
      <c r="J204" s="16">
        <v>0</v>
      </c>
      <c r="K204" s="16">
        <v>4.5454545454545497E-2</v>
      </c>
      <c r="L204" s="16">
        <v>1.5151515151515201E-2</v>
      </c>
      <c r="M204" s="16">
        <v>3.4482758620689703E-2</v>
      </c>
      <c r="N204" s="16">
        <v>0</v>
      </c>
      <c r="O204" s="16">
        <v>0</v>
      </c>
      <c r="P204" s="16"/>
      <c r="Q204" s="16">
        <v>0</v>
      </c>
      <c r="R204" s="16">
        <v>0</v>
      </c>
      <c r="S204" s="16">
        <v>2.8571428571428598E-2</v>
      </c>
      <c r="T204" s="16">
        <v>0</v>
      </c>
      <c r="U204" s="16">
        <v>0</v>
      </c>
      <c r="V204" s="16">
        <v>1.2987012987013E-2</v>
      </c>
      <c r="W204" s="16">
        <v>0</v>
      </c>
      <c r="X204" s="16">
        <v>2.66666666666667E-2</v>
      </c>
      <c r="Y204" s="16">
        <v>4.0677966101694898E-2</v>
      </c>
      <c r="Z204" s="16"/>
      <c r="AA204" s="16">
        <v>5.7971014492753598E-3</v>
      </c>
      <c r="AB204" s="16">
        <v>3.7837837837837798E-2</v>
      </c>
      <c r="AC204" s="16"/>
      <c r="AD204" s="16">
        <v>0</v>
      </c>
      <c r="AE204" s="16">
        <v>0</v>
      </c>
      <c r="AF204" s="16">
        <v>0</v>
      </c>
      <c r="AG204" s="16">
        <v>3.5087719298245598E-2</v>
      </c>
      <c r="AH204" s="16">
        <v>3.5714285714285698E-2</v>
      </c>
      <c r="AI204" s="16">
        <v>1.4285714285714299E-2</v>
      </c>
      <c r="AJ204" s="16">
        <v>4.2553191489361701E-2</v>
      </c>
      <c r="AK204" s="16">
        <v>0</v>
      </c>
      <c r="AL204" s="16">
        <v>4.9382716049382699E-2</v>
      </c>
      <c r="AM204" s="16">
        <v>2.3622047244094498E-2</v>
      </c>
      <c r="AN204" s="16"/>
      <c r="AO204" s="16">
        <v>7.7519379844961196E-3</v>
      </c>
      <c r="AP204" s="16">
        <v>2.1164021164021201E-2</v>
      </c>
      <c r="AQ204" s="16">
        <v>3.5971223021582698E-2</v>
      </c>
      <c r="AR204" s="16">
        <v>1.4084507042253501E-2</v>
      </c>
      <c r="AS204" s="16">
        <v>0.05</v>
      </c>
      <c r="AT204" s="16">
        <v>0.15384615384615399</v>
      </c>
      <c r="AU204" s="16"/>
      <c r="AV204" s="16">
        <v>0.16666666666666699</v>
      </c>
      <c r="AW204" s="16">
        <v>0</v>
      </c>
      <c r="AX204" s="16">
        <v>2.5974025974026E-2</v>
      </c>
      <c r="AY204" s="16">
        <v>0</v>
      </c>
      <c r="AZ204" s="16">
        <v>0</v>
      </c>
      <c r="BA204" s="16">
        <v>0</v>
      </c>
      <c r="BB204" s="16">
        <v>0</v>
      </c>
      <c r="BC204" s="16">
        <v>0</v>
      </c>
      <c r="BD204" s="16">
        <v>7.69230769230769E-2</v>
      </c>
      <c r="BE204" s="16">
        <v>3.7267080745341602E-2</v>
      </c>
      <c r="BF204" s="16">
        <v>4.81927710843374E-2</v>
      </c>
      <c r="BG204" s="16">
        <v>0</v>
      </c>
      <c r="BH204" s="16">
        <v>1.4492753623188401E-2</v>
      </c>
      <c r="BI204" s="16">
        <v>0</v>
      </c>
      <c r="BJ204" s="16">
        <v>0</v>
      </c>
      <c r="BK204" s="16">
        <v>0</v>
      </c>
      <c r="BL204" s="16">
        <v>0</v>
      </c>
      <c r="BM204" s="16">
        <v>0</v>
      </c>
      <c r="BN204" s="16">
        <v>4.5454545454545497E-2</v>
      </c>
      <c r="BO204" s="16"/>
      <c r="BP204" s="16">
        <v>3.0188679245282998E-2</v>
      </c>
      <c r="BQ204" s="16"/>
      <c r="BR204" s="16">
        <v>2.24137931034483E-2</v>
      </c>
      <c r="BS204" s="16"/>
      <c r="BT204" s="16">
        <v>3.2634032634032598E-2</v>
      </c>
    </row>
    <row r="205" spans="2:72" x14ac:dyDescent="0.2">
      <c r="B205" t="s">
        <v>90</v>
      </c>
      <c r="C205" s="16">
        <v>2.6536312849162001E-2</v>
      </c>
      <c r="D205" s="16">
        <v>3.1007751937984499E-2</v>
      </c>
      <c r="E205" s="16">
        <v>1.38888888888889E-2</v>
      </c>
      <c r="F205" s="16">
        <v>3.4482758620689703E-2</v>
      </c>
      <c r="G205" s="16">
        <v>0</v>
      </c>
      <c r="H205" s="16">
        <v>2.8571428571428598E-2</v>
      </c>
      <c r="I205" s="16">
        <v>2.5641025641025599E-2</v>
      </c>
      <c r="J205" s="16">
        <v>4.4444444444444398E-2</v>
      </c>
      <c r="K205" s="16">
        <v>0</v>
      </c>
      <c r="L205" s="16">
        <v>1.5151515151515201E-2</v>
      </c>
      <c r="M205" s="16">
        <v>6.8965517241379296E-2</v>
      </c>
      <c r="N205" s="16">
        <v>4.1666666666666699E-2</v>
      </c>
      <c r="O205" s="16">
        <v>0</v>
      </c>
      <c r="P205" s="16"/>
      <c r="Q205" s="16">
        <v>5.4054054054054099E-2</v>
      </c>
      <c r="R205" s="16">
        <v>3.5714285714285698E-2</v>
      </c>
      <c r="S205" s="16">
        <v>5.7142857142857099E-2</v>
      </c>
      <c r="T205" s="16">
        <v>2.27272727272727E-2</v>
      </c>
      <c r="U205" s="16">
        <v>9.0909090909090898E-2</v>
      </c>
      <c r="V205" s="16">
        <v>2.5974025974026E-2</v>
      </c>
      <c r="W205" s="16">
        <v>3.7499999999999999E-2</v>
      </c>
      <c r="X205" s="16">
        <v>1.3333333333333299E-2</v>
      </c>
      <c r="Y205" s="16">
        <v>1.01694915254237E-2</v>
      </c>
      <c r="Z205" s="16"/>
      <c r="AA205" s="16">
        <v>4.3478260869565202E-2</v>
      </c>
      <c r="AB205" s="16">
        <v>1.0810810810810799E-2</v>
      </c>
      <c r="AC205" s="16"/>
      <c r="AD205" s="16">
        <v>3.8461538461538498E-2</v>
      </c>
      <c r="AE205" s="16">
        <v>0</v>
      </c>
      <c r="AF205" s="16">
        <v>5.8823529411764698E-2</v>
      </c>
      <c r="AG205" s="16">
        <v>1.7543859649122799E-2</v>
      </c>
      <c r="AH205" s="16">
        <v>3.5714285714285698E-2</v>
      </c>
      <c r="AI205" s="16">
        <v>5.7142857142857099E-2</v>
      </c>
      <c r="AJ205" s="16">
        <v>0</v>
      </c>
      <c r="AK205" s="16">
        <v>1.3157894736842099E-2</v>
      </c>
      <c r="AL205" s="16">
        <v>1.2345679012345699E-2</v>
      </c>
      <c r="AM205" s="16">
        <v>2.3622047244094498E-2</v>
      </c>
      <c r="AN205" s="16"/>
      <c r="AO205" s="16">
        <v>3.4883720930232599E-2</v>
      </c>
      <c r="AP205" s="16">
        <v>1.0582010582010601E-2</v>
      </c>
      <c r="AQ205" s="16">
        <v>4.3165467625899297E-2</v>
      </c>
      <c r="AR205" s="16">
        <v>0</v>
      </c>
      <c r="AS205" s="16">
        <v>0</v>
      </c>
      <c r="AT205" s="16">
        <v>7.69230769230769E-2</v>
      </c>
      <c r="AU205" s="16"/>
      <c r="AV205" s="16">
        <v>0</v>
      </c>
      <c r="AW205" s="16">
        <v>0</v>
      </c>
      <c r="AX205" s="16">
        <v>1.2987012987013E-2</v>
      </c>
      <c r="AY205" s="16">
        <v>0</v>
      </c>
      <c r="AZ205" s="16">
        <v>0</v>
      </c>
      <c r="BA205" s="16">
        <v>2.1276595744680899E-2</v>
      </c>
      <c r="BB205" s="16">
        <v>2.6315789473684199E-2</v>
      </c>
      <c r="BC205" s="16">
        <v>0</v>
      </c>
      <c r="BD205" s="16">
        <v>0</v>
      </c>
      <c r="BE205" s="16">
        <v>3.1055900621118002E-2</v>
      </c>
      <c r="BF205" s="16">
        <v>1.20481927710843E-2</v>
      </c>
      <c r="BG205" s="16">
        <v>0</v>
      </c>
      <c r="BH205" s="16">
        <v>2.8985507246376802E-2</v>
      </c>
      <c r="BI205" s="16">
        <v>0</v>
      </c>
      <c r="BJ205" s="16">
        <v>0</v>
      </c>
      <c r="BK205" s="16">
        <v>0.11111111111111099</v>
      </c>
      <c r="BL205" s="16">
        <v>0</v>
      </c>
      <c r="BM205" s="16">
        <v>0.05</v>
      </c>
      <c r="BN205" s="16">
        <v>9.0909090909090898E-2</v>
      </c>
      <c r="BO205" s="16"/>
      <c r="BP205" s="16">
        <v>2.2641509433962301E-2</v>
      </c>
      <c r="BQ205" s="16"/>
      <c r="BR205" s="16">
        <v>2.5862068965517199E-2</v>
      </c>
      <c r="BS205" s="16"/>
      <c r="BT205" s="16">
        <v>2.0979020979021001E-2</v>
      </c>
    </row>
    <row r="206" spans="2:72" x14ac:dyDescent="0.2">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row>
    <row r="207" spans="2:72" x14ac:dyDescent="0.2">
      <c r="B207" s="6" t="s">
        <v>195</v>
      </c>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row>
    <row r="208" spans="2:72" x14ac:dyDescent="0.2">
      <c r="B208" s="22" t="s">
        <v>125</v>
      </c>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row>
    <row r="209" spans="2:72" x14ac:dyDescent="0.2">
      <c r="B209" t="s">
        <v>176</v>
      </c>
      <c r="C209" s="16">
        <v>0.32262569832402199</v>
      </c>
      <c r="D209" s="16">
        <v>0.31782945736434098</v>
      </c>
      <c r="E209" s="16">
        <v>0.36111111111111099</v>
      </c>
      <c r="F209" s="16">
        <v>0.27586206896551702</v>
      </c>
      <c r="G209" s="16">
        <v>0.22</v>
      </c>
      <c r="H209" s="16">
        <v>0.2</v>
      </c>
      <c r="I209" s="16">
        <v>0.256410256410256</v>
      </c>
      <c r="J209" s="16">
        <v>0.33333333333333298</v>
      </c>
      <c r="K209" s="16">
        <v>0.40909090909090901</v>
      </c>
      <c r="L209" s="16">
        <v>0.37878787878787901</v>
      </c>
      <c r="M209" s="16">
        <v>0.51724137931034497</v>
      </c>
      <c r="N209" s="16">
        <v>0.375</v>
      </c>
      <c r="O209" s="16">
        <v>0.5</v>
      </c>
      <c r="P209" s="16"/>
      <c r="Q209" s="16">
        <v>0.37837837837837801</v>
      </c>
      <c r="R209" s="16">
        <v>0.42857142857142899</v>
      </c>
      <c r="S209" s="16">
        <v>0.25714285714285701</v>
      </c>
      <c r="T209" s="16">
        <v>0.36363636363636398</v>
      </c>
      <c r="U209" s="16">
        <v>0.29545454545454503</v>
      </c>
      <c r="V209" s="16">
        <v>0.36363636363636398</v>
      </c>
      <c r="W209" s="16">
        <v>0.375</v>
      </c>
      <c r="X209" s="16">
        <v>0.30666666666666698</v>
      </c>
      <c r="Y209" s="16">
        <v>0.29152542372881401</v>
      </c>
      <c r="Z209" s="16"/>
      <c r="AA209" s="16">
        <v>0.35362318840579698</v>
      </c>
      <c r="AB209" s="16">
        <v>0.29459459459459503</v>
      </c>
      <c r="AC209" s="16"/>
      <c r="AD209" s="16">
        <v>0.35897435897435898</v>
      </c>
      <c r="AE209" s="16">
        <v>0.34285714285714303</v>
      </c>
      <c r="AF209" s="16">
        <v>0.41176470588235298</v>
      </c>
      <c r="AG209" s="16">
        <v>0.28070175438596501</v>
      </c>
      <c r="AH209" s="16">
        <v>0.28571428571428598</v>
      </c>
      <c r="AI209" s="16">
        <v>0.34285714285714303</v>
      </c>
      <c r="AJ209" s="16">
        <v>0.22340425531914901</v>
      </c>
      <c r="AK209" s="16">
        <v>0.30263157894736797</v>
      </c>
      <c r="AL209" s="16">
        <v>0.32098765432098803</v>
      </c>
      <c r="AM209" s="16">
        <v>0.37795275590551197</v>
      </c>
      <c r="AN209" s="16"/>
      <c r="AO209" s="16">
        <v>0.34496124031007802</v>
      </c>
      <c r="AP209" s="16">
        <v>0.31216931216931199</v>
      </c>
      <c r="AQ209" s="16">
        <v>0.29496402877697803</v>
      </c>
      <c r="AR209" s="16">
        <v>0.36619718309859201</v>
      </c>
      <c r="AS209" s="16">
        <v>0.25</v>
      </c>
      <c r="AT209" s="16">
        <v>0.15384615384615399</v>
      </c>
      <c r="AU209" s="16"/>
      <c r="AV209" s="16">
        <v>0.16666666666666699</v>
      </c>
      <c r="AW209" s="16">
        <v>0</v>
      </c>
      <c r="AX209" s="16">
        <v>0.22077922077922099</v>
      </c>
      <c r="AY209" s="16">
        <v>0.1</v>
      </c>
      <c r="AZ209" s="16">
        <v>0.25</v>
      </c>
      <c r="BA209" s="16">
        <v>0.48936170212766</v>
      </c>
      <c r="BB209" s="16">
        <v>0.394736842105263</v>
      </c>
      <c r="BC209" s="16">
        <v>0.157894736842105</v>
      </c>
      <c r="BD209" s="16">
        <v>0.53846153846153799</v>
      </c>
      <c r="BE209" s="16">
        <v>0.29192546583850898</v>
      </c>
      <c r="BF209" s="16">
        <v>0.36144578313253001</v>
      </c>
      <c r="BG209" s="16">
        <v>0.27272727272727298</v>
      </c>
      <c r="BH209" s="16">
        <v>0.39130434782608697</v>
      </c>
      <c r="BI209" s="16">
        <v>0.2</v>
      </c>
      <c r="BJ209" s="16">
        <v>0.38461538461538503</v>
      </c>
      <c r="BK209" s="16">
        <v>0.36111111111111099</v>
      </c>
      <c r="BL209" s="16">
        <v>0.3125</v>
      </c>
      <c r="BM209" s="16">
        <v>0.3</v>
      </c>
      <c r="BN209" s="16">
        <v>0.18181818181818199</v>
      </c>
      <c r="BO209" s="16"/>
      <c r="BP209" s="16">
        <v>0.32830188679245298</v>
      </c>
      <c r="BQ209" s="16"/>
      <c r="BR209" s="16">
        <v>0.32068965517241399</v>
      </c>
      <c r="BS209" s="16"/>
      <c r="BT209" s="16">
        <v>0.30069930069930101</v>
      </c>
    </row>
    <row r="210" spans="2:72" x14ac:dyDescent="0.2">
      <c r="B210" t="s">
        <v>177</v>
      </c>
      <c r="C210" s="16">
        <v>0.29329608938547502</v>
      </c>
      <c r="D210" s="16">
        <v>0.27131782945736399</v>
      </c>
      <c r="E210" s="16">
        <v>0.34722222222222199</v>
      </c>
      <c r="F210" s="16">
        <v>0.37931034482758602</v>
      </c>
      <c r="G210" s="16">
        <v>0.28000000000000003</v>
      </c>
      <c r="H210" s="16">
        <v>0.28571428571428598</v>
      </c>
      <c r="I210" s="16">
        <v>0.269230769230769</v>
      </c>
      <c r="J210" s="16">
        <v>0.33333333333333298</v>
      </c>
      <c r="K210" s="16">
        <v>0.40909090909090901</v>
      </c>
      <c r="L210" s="16">
        <v>0.21212121212121199</v>
      </c>
      <c r="M210" s="16">
        <v>0.41379310344827602</v>
      </c>
      <c r="N210" s="16">
        <v>0.16666666666666699</v>
      </c>
      <c r="O210" s="16">
        <v>0.625</v>
      </c>
      <c r="P210" s="16"/>
      <c r="Q210" s="16">
        <v>0.43243243243243201</v>
      </c>
      <c r="R210" s="16">
        <v>0.5</v>
      </c>
      <c r="S210" s="16">
        <v>0.28571428571428598</v>
      </c>
      <c r="T210" s="16">
        <v>0.40909090909090901</v>
      </c>
      <c r="U210" s="16">
        <v>0.34090909090909099</v>
      </c>
      <c r="V210" s="16">
        <v>0.35064935064935099</v>
      </c>
      <c r="W210" s="16">
        <v>0.23749999999999999</v>
      </c>
      <c r="X210" s="16">
        <v>0.28000000000000003</v>
      </c>
      <c r="Y210" s="16">
        <v>0.23389830508474599</v>
      </c>
      <c r="Z210" s="16"/>
      <c r="AA210" s="16">
        <v>0.34492753623188399</v>
      </c>
      <c r="AB210" s="16">
        <v>0.24324324324324301</v>
      </c>
      <c r="AC210" s="16"/>
      <c r="AD210" s="16">
        <v>0.44871794871794901</v>
      </c>
      <c r="AE210" s="16">
        <v>0.34285714285714303</v>
      </c>
      <c r="AF210" s="16">
        <v>0.23529411764705899</v>
      </c>
      <c r="AG210" s="16">
        <v>0.45614035087719301</v>
      </c>
      <c r="AH210" s="16">
        <v>0.17857142857142899</v>
      </c>
      <c r="AI210" s="16">
        <v>0.32857142857142901</v>
      </c>
      <c r="AJ210" s="16">
        <v>0.159574468085106</v>
      </c>
      <c r="AK210" s="16">
        <v>0.25</v>
      </c>
      <c r="AL210" s="16">
        <v>0.30864197530864201</v>
      </c>
      <c r="AM210" s="16">
        <v>0.27559055118110198</v>
      </c>
      <c r="AN210" s="16"/>
      <c r="AO210" s="16">
        <v>0.34108527131782901</v>
      </c>
      <c r="AP210" s="16">
        <v>0.32275132275132301</v>
      </c>
      <c r="AQ210" s="16">
        <v>0.215827338129496</v>
      </c>
      <c r="AR210" s="16">
        <v>0.23943661971831001</v>
      </c>
      <c r="AS210" s="16">
        <v>0.2</v>
      </c>
      <c r="AT210" s="16">
        <v>0.38461538461538503</v>
      </c>
      <c r="AU210" s="16"/>
      <c r="AV210" s="16">
        <v>0.33333333333333298</v>
      </c>
      <c r="AW210" s="16">
        <v>0.5</v>
      </c>
      <c r="AX210" s="16">
        <v>0.22077922077922099</v>
      </c>
      <c r="AY210" s="16">
        <v>0.3</v>
      </c>
      <c r="AZ210" s="16">
        <v>0.5</v>
      </c>
      <c r="BA210" s="16">
        <v>0.36170212765957399</v>
      </c>
      <c r="BB210" s="16">
        <v>0.21052631578947401</v>
      </c>
      <c r="BC210" s="16">
        <v>0.26315789473684198</v>
      </c>
      <c r="BD210" s="16">
        <v>0.38461538461538503</v>
      </c>
      <c r="BE210" s="16">
        <v>0.322981366459627</v>
      </c>
      <c r="BF210" s="16">
        <v>0.22891566265060201</v>
      </c>
      <c r="BG210" s="16">
        <v>0.27272727272727298</v>
      </c>
      <c r="BH210" s="16">
        <v>0.26086956521739102</v>
      </c>
      <c r="BI210" s="16">
        <v>0.266666666666667</v>
      </c>
      <c r="BJ210" s="16">
        <v>0.61538461538461497</v>
      </c>
      <c r="BK210" s="16">
        <v>0.38888888888888901</v>
      </c>
      <c r="BL210" s="16">
        <v>0.375</v>
      </c>
      <c r="BM210" s="16">
        <v>0.4</v>
      </c>
      <c r="BN210" s="16">
        <v>0.18181818181818199</v>
      </c>
      <c r="BO210" s="16"/>
      <c r="BP210" s="16">
        <v>0.27924528301886797</v>
      </c>
      <c r="BQ210" s="16"/>
      <c r="BR210" s="16">
        <v>0.28275862068965502</v>
      </c>
      <c r="BS210" s="16"/>
      <c r="BT210" s="16">
        <v>0.26340326340326298</v>
      </c>
    </row>
    <row r="211" spans="2:72" x14ac:dyDescent="0.2">
      <c r="B211" t="s">
        <v>178</v>
      </c>
      <c r="C211" s="16">
        <v>0.238826815642458</v>
      </c>
      <c r="D211" s="16">
        <v>0.20542635658914701</v>
      </c>
      <c r="E211" s="16">
        <v>0.22222222222222199</v>
      </c>
      <c r="F211" s="16">
        <v>0.10344827586206901</v>
      </c>
      <c r="G211" s="16">
        <v>0.2</v>
      </c>
      <c r="H211" s="16">
        <v>0.25714285714285701</v>
      </c>
      <c r="I211" s="16">
        <v>0.34615384615384598</v>
      </c>
      <c r="J211" s="16">
        <v>0.266666666666667</v>
      </c>
      <c r="K211" s="16">
        <v>0.18181818181818199</v>
      </c>
      <c r="L211" s="16">
        <v>0.33333333333333298</v>
      </c>
      <c r="M211" s="16">
        <v>0.20689655172413801</v>
      </c>
      <c r="N211" s="16">
        <v>0.29166666666666702</v>
      </c>
      <c r="O211" s="16">
        <v>0.25</v>
      </c>
      <c r="P211" s="16"/>
      <c r="Q211" s="16">
        <v>0.21621621621621601</v>
      </c>
      <c r="R211" s="16">
        <v>0.28571428571428598</v>
      </c>
      <c r="S211" s="16">
        <v>0.25714285714285701</v>
      </c>
      <c r="T211" s="16">
        <v>0.204545454545455</v>
      </c>
      <c r="U211" s="16">
        <v>0.25</v>
      </c>
      <c r="V211" s="16">
        <v>0.22077922077922099</v>
      </c>
      <c r="W211" s="16">
        <v>0.27500000000000002</v>
      </c>
      <c r="X211" s="16">
        <v>0.21333333333333299</v>
      </c>
      <c r="Y211" s="16">
        <v>0.24067796610169501</v>
      </c>
      <c r="Z211" s="16"/>
      <c r="AA211" s="16">
        <v>0.24347826086956501</v>
      </c>
      <c r="AB211" s="16">
        <v>0.23513513513513501</v>
      </c>
      <c r="AC211" s="16"/>
      <c r="AD211" s="16">
        <v>0.21794871794871801</v>
      </c>
      <c r="AE211" s="16">
        <v>0.14285714285714299</v>
      </c>
      <c r="AF211" s="16">
        <v>0.26470588235294101</v>
      </c>
      <c r="AG211" s="16">
        <v>0.29824561403508798</v>
      </c>
      <c r="AH211" s="16">
        <v>0.25</v>
      </c>
      <c r="AI211" s="16">
        <v>0.22857142857142901</v>
      </c>
      <c r="AJ211" s="16">
        <v>0.170212765957447</v>
      </c>
      <c r="AK211" s="16">
        <v>0.25</v>
      </c>
      <c r="AL211" s="16">
        <v>0.22222222222222199</v>
      </c>
      <c r="AM211" s="16">
        <v>0.29921259842519699</v>
      </c>
      <c r="AN211" s="16"/>
      <c r="AO211" s="16">
        <v>0.25581395348837199</v>
      </c>
      <c r="AP211" s="16">
        <v>0.25925925925925902</v>
      </c>
      <c r="AQ211" s="16">
        <v>0.22302158273381301</v>
      </c>
      <c r="AR211" s="16">
        <v>0.22535211267605601</v>
      </c>
      <c r="AS211" s="16">
        <v>0.125</v>
      </c>
      <c r="AT211" s="16">
        <v>0.30769230769230799</v>
      </c>
      <c r="AU211" s="16"/>
      <c r="AV211" s="16">
        <v>0.16666666666666699</v>
      </c>
      <c r="AW211" s="16">
        <v>1</v>
      </c>
      <c r="AX211" s="16">
        <v>0.27272727272727298</v>
      </c>
      <c r="AY211" s="16">
        <v>0.1</v>
      </c>
      <c r="AZ211" s="16">
        <v>0.25</v>
      </c>
      <c r="BA211" s="16">
        <v>0.27659574468085102</v>
      </c>
      <c r="BB211" s="16">
        <v>0.27631578947368401</v>
      </c>
      <c r="BC211" s="16">
        <v>0.26315789473684198</v>
      </c>
      <c r="BD211" s="16">
        <v>0.30769230769230799</v>
      </c>
      <c r="BE211" s="16">
        <v>0.23602484472049701</v>
      </c>
      <c r="BF211" s="16">
        <v>0.20481927710843401</v>
      </c>
      <c r="BG211" s="16">
        <v>9.0909090909090898E-2</v>
      </c>
      <c r="BH211" s="16">
        <v>0.188405797101449</v>
      </c>
      <c r="BI211" s="16">
        <v>0.133333333333333</v>
      </c>
      <c r="BJ211" s="16">
        <v>0.30769230769230799</v>
      </c>
      <c r="BK211" s="16">
        <v>0.16666666666666699</v>
      </c>
      <c r="BL211" s="16">
        <v>0.1875</v>
      </c>
      <c r="BM211" s="16">
        <v>0.25</v>
      </c>
      <c r="BN211" s="16">
        <v>0.45454545454545497</v>
      </c>
      <c r="BO211" s="16"/>
      <c r="BP211" s="16">
        <v>0.237735849056604</v>
      </c>
      <c r="BQ211" s="16"/>
      <c r="BR211" s="16">
        <v>0.246551724137931</v>
      </c>
      <c r="BS211" s="16"/>
      <c r="BT211" s="16">
        <v>0.230769230769231</v>
      </c>
    </row>
    <row r="212" spans="2:72" x14ac:dyDescent="0.2">
      <c r="B212" t="s">
        <v>179</v>
      </c>
      <c r="C212" s="16">
        <v>0.238826815642458</v>
      </c>
      <c r="D212" s="16">
        <v>0.232558139534884</v>
      </c>
      <c r="E212" s="16">
        <v>0.180555555555556</v>
      </c>
      <c r="F212" s="16">
        <v>0.24137931034482801</v>
      </c>
      <c r="G212" s="16">
        <v>0.18</v>
      </c>
      <c r="H212" s="16">
        <v>0.2</v>
      </c>
      <c r="I212" s="16">
        <v>0.35897435897435898</v>
      </c>
      <c r="J212" s="16">
        <v>0.2</v>
      </c>
      <c r="K212" s="16">
        <v>0.13636363636363599</v>
      </c>
      <c r="L212" s="16">
        <v>0.24242424242424199</v>
      </c>
      <c r="M212" s="16">
        <v>0.27586206896551702</v>
      </c>
      <c r="N212" s="16">
        <v>0.29166666666666702</v>
      </c>
      <c r="O212" s="16">
        <v>0.5</v>
      </c>
      <c r="P212" s="16"/>
      <c r="Q212" s="16">
        <v>0.18918918918918901</v>
      </c>
      <c r="R212" s="16">
        <v>0.17857142857142899</v>
      </c>
      <c r="S212" s="16">
        <v>0.28571428571428598</v>
      </c>
      <c r="T212" s="16">
        <v>0.22727272727272699</v>
      </c>
      <c r="U212" s="16">
        <v>0.18181818181818199</v>
      </c>
      <c r="V212" s="16">
        <v>0.18181818181818199</v>
      </c>
      <c r="W212" s="16">
        <v>0.26250000000000001</v>
      </c>
      <c r="X212" s="16">
        <v>0.36</v>
      </c>
      <c r="Y212" s="16">
        <v>0.23389830508474599</v>
      </c>
      <c r="Z212" s="16"/>
      <c r="AA212" s="16">
        <v>0.217391304347826</v>
      </c>
      <c r="AB212" s="16">
        <v>0.25945945945945897</v>
      </c>
      <c r="AC212" s="16"/>
      <c r="AD212" s="16">
        <v>0.15384615384615399</v>
      </c>
      <c r="AE212" s="16">
        <v>0.25714285714285701</v>
      </c>
      <c r="AF212" s="16">
        <v>0.14705882352941199</v>
      </c>
      <c r="AG212" s="16">
        <v>0.33333333333333298</v>
      </c>
      <c r="AH212" s="16">
        <v>0.25</v>
      </c>
      <c r="AI212" s="16">
        <v>0.24285714285714299</v>
      </c>
      <c r="AJ212" s="16">
        <v>0.24468085106383</v>
      </c>
      <c r="AK212" s="16">
        <v>0.27631578947368401</v>
      </c>
      <c r="AL212" s="16">
        <v>0.22222222222222199</v>
      </c>
      <c r="AM212" s="16">
        <v>0.25196850393700798</v>
      </c>
      <c r="AN212" s="16"/>
      <c r="AO212" s="16">
        <v>0.22868217054263601</v>
      </c>
      <c r="AP212" s="16">
        <v>0.227513227513228</v>
      </c>
      <c r="AQ212" s="16">
        <v>0.25899280575539602</v>
      </c>
      <c r="AR212" s="16">
        <v>0.28169014084506999</v>
      </c>
      <c r="AS212" s="16">
        <v>0.25</v>
      </c>
      <c r="AT212" s="16">
        <v>7.69230769230769E-2</v>
      </c>
      <c r="AU212" s="16"/>
      <c r="AV212" s="16">
        <v>0</v>
      </c>
      <c r="AW212" s="16">
        <v>0.5</v>
      </c>
      <c r="AX212" s="16">
        <v>0.23376623376623401</v>
      </c>
      <c r="AY212" s="16">
        <v>0.1</v>
      </c>
      <c r="AZ212" s="16">
        <v>0.25</v>
      </c>
      <c r="BA212" s="16">
        <v>0.170212765957447</v>
      </c>
      <c r="BB212" s="16">
        <v>0.31578947368421101</v>
      </c>
      <c r="BC212" s="16">
        <v>0.31578947368421101</v>
      </c>
      <c r="BD212" s="16">
        <v>0.15384615384615399</v>
      </c>
      <c r="BE212" s="16">
        <v>0.29192546583850898</v>
      </c>
      <c r="BF212" s="16">
        <v>0.21686746987951799</v>
      </c>
      <c r="BG212" s="16">
        <v>9.0909090909090898E-2</v>
      </c>
      <c r="BH212" s="16">
        <v>0.28985507246376802</v>
      </c>
      <c r="BI212" s="16">
        <v>0.2</v>
      </c>
      <c r="BJ212" s="16">
        <v>0.15384615384615399</v>
      </c>
      <c r="BK212" s="16">
        <v>0.16666666666666699</v>
      </c>
      <c r="BL212" s="16">
        <v>0.125</v>
      </c>
      <c r="BM212" s="16">
        <v>0.2</v>
      </c>
      <c r="BN212" s="16">
        <v>0.22727272727272699</v>
      </c>
      <c r="BO212" s="16"/>
      <c r="BP212" s="16">
        <v>0.271698113207547</v>
      </c>
      <c r="BQ212" s="16"/>
      <c r="BR212" s="16">
        <v>0.26206896551724101</v>
      </c>
      <c r="BS212" s="16"/>
      <c r="BT212" s="16">
        <v>0.23543123543123501</v>
      </c>
    </row>
    <row r="213" spans="2:72" x14ac:dyDescent="0.2">
      <c r="B213" t="s">
        <v>180</v>
      </c>
      <c r="C213" s="16">
        <v>0.17458100558659201</v>
      </c>
      <c r="D213" s="16">
        <v>0.162790697674419</v>
      </c>
      <c r="E213" s="16">
        <v>0.194444444444444</v>
      </c>
      <c r="F213" s="16">
        <v>0.20689655172413801</v>
      </c>
      <c r="G213" s="16">
        <v>0.16</v>
      </c>
      <c r="H213" s="16">
        <v>0.114285714285714</v>
      </c>
      <c r="I213" s="16">
        <v>7.69230769230769E-2</v>
      </c>
      <c r="J213" s="16">
        <v>0.24444444444444399</v>
      </c>
      <c r="K213" s="16">
        <v>0.31818181818181801</v>
      </c>
      <c r="L213" s="16">
        <v>0.22727272727272699</v>
      </c>
      <c r="M213" s="16">
        <v>0.17241379310344801</v>
      </c>
      <c r="N213" s="16">
        <v>0.20833333333333301</v>
      </c>
      <c r="O213" s="16">
        <v>0.25</v>
      </c>
      <c r="P213" s="16"/>
      <c r="Q213" s="16">
        <v>0.27027027027027001</v>
      </c>
      <c r="R213" s="16">
        <v>0.28571428571428598</v>
      </c>
      <c r="S213" s="16">
        <v>0.2</v>
      </c>
      <c r="T213" s="16">
        <v>0.15909090909090901</v>
      </c>
      <c r="U213" s="16">
        <v>0.204545454545455</v>
      </c>
      <c r="V213" s="16">
        <v>0.168831168831169</v>
      </c>
      <c r="W213" s="16">
        <v>0.15</v>
      </c>
      <c r="X213" s="16">
        <v>0.16</v>
      </c>
      <c r="Y213" s="16">
        <v>0.15932203389830499</v>
      </c>
      <c r="Z213" s="16"/>
      <c r="AA213" s="16">
        <v>0.19130434782608699</v>
      </c>
      <c r="AB213" s="16">
        <v>0.159459459459459</v>
      </c>
      <c r="AC213" s="16"/>
      <c r="AD213" s="16">
        <v>0.17948717948717899</v>
      </c>
      <c r="AE213" s="16">
        <v>0.114285714285714</v>
      </c>
      <c r="AF213" s="16">
        <v>0.14705882352941199</v>
      </c>
      <c r="AG213" s="16">
        <v>0.140350877192982</v>
      </c>
      <c r="AH213" s="16">
        <v>0.214285714285714</v>
      </c>
      <c r="AI213" s="16">
        <v>0.2</v>
      </c>
      <c r="AJ213" s="16">
        <v>0.180851063829787</v>
      </c>
      <c r="AK213" s="16">
        <v>0.157894736842105</v>
      </c>
      <c r="AL213" s="16">
        <v>0.13580246913580199</v>
      </c>
      <c r="AM213" s="16">
        <v>0.20472440944881901</v>
      </c>
      <c r="AN213" s="16"/>
      <c r="AO213" s="16">
        <v>0.15116279069767399</v>
      </c>
      <c r="AP213" s="16">
        <v>0.19576719576719601</v>
      </c>
      <c r="AQ213" s="16">
        <v>0.201438848920863</v>
      </c>
      <c r="AR213" s="16">
        <v>0.169014084507042</v>
      </c>
      <c r="AS213" s="16">
        <v>0.15</v>
      </c>
      <c r="AT213" s="16">
        <v>0.230769230769231</v>
      </c>
      <c r="AU213" s="16"/>
      <c r="AV213" s="16">
        <v>0.66666666666666696</v>
      </c>
      <c r="AW213" s="16">
        <v>0</v>
      </c>
      <c r="AX213" s="16">
        <v>0.14285714285714299</v>
      </c>
      <c r="AY213" s="16">
        <v>0</v>
      </c>
      <c r="AZ213" s="16">
        <v>0</v>
      </c>
      <c r="BA213" s="16">
        <v>0.19148936170212799</v>
      </c>
      <c r="BB213" s="16">
        <v>0.197368421052632</v>
      </c>
      <c r="BC213" s="16">
        <v>0.21052631578947401</v>
      </c>
      <c r="BD213" s="16">
        <v>7.69230769230769E-2</v>
      </c>
      <c r="BE213" s="16">
        <v>0.14285714285714299</v>
      </c>
      <c r="BF213" s="16">
        <v>0.22891566265060201</v>
      </c>
      <c r="BG213" s="16">
        <v>9.0909090909090898E-2</v>
      </c>
      <c r="BH213" s="16">
        <v>0.202898550724638</v>
      </c>
      <c r="BI213" s="16">
        <v>0</v>
      </c>
      <c r="BJ213" s="16">
        <v>0.15384615384615399</v>
      </c>
      <c r="BK213" s="16">
        <v>0.16666666666666699</v>
      </c>
      <c r="BL213" s="16">
        <v>0.15625</v>
      </c>
      <c r="BM213" s="16">
        <v>0.35</v>
      </c>
      <c r="BN213" s="16">
        <v>0.18181818181818199</v>
      </c>
      <c r="BO213" s="16"/>
      <c r="BP213" s="16">
        <v>0.17358490566037699</v>
      </c>
      <c r="BQ213" s="16"/>
      <c r="BR213" s="16">
        <v>0.177586206896552</v>
      </c>
      <c r="BS213" s="16"/>
      <c r="BT213" s="16">
        <v>0.17482517482517501</v>
      </c>
    </row>
    <row r="214" spans="2:72" x14ac:dyDescent="0.2">
      <c r="B214" t="s">
        <v>181</v>
      </c>
      <c r="C214" s="16">
        <v>0.16061452513966501</v>
      </c>
      <c r="D214" s="16">
        <v>0.108527131782946</v>
      </c>
      <c r="E214" s="16">
        <v>0.25</v>
      </c>
      <c r="F214" s="16">
        <v>0.31034482758620702</v>
      </c>
      <c r="G214" s="16">
        <v>0.18</v>
      </c>
      <c r="H214" s="16">
        <v>0.17142857142857101</v>
      </c>
      <c r="I214" s="16">
        <v>0.20512820512820501</v>
      </c>
      <c r="J214" s="16">
        <v>0.11111111111111099</v>
      </c>
      <c r="K214" s="16">
        <v>9.0909090909090898E-2</v>
      </c>
      <c r="L214" s="16">
        <v>0.16666666666666699</v>
      </c>
      <c r="M214" s="16">
        <v>0.10344827586206901</v>
      </c>
      <c r="N214" s="16">
        <v>0.29166666666666702</v>
      </c>
      <c r="O214" s="16">
        <v>0.125</v>
      </c>
      <c r="P214" s="16"/>
      <c r="Q214" s="16">
        <v>0.108108108108108</v>
      </c>
      <c r="R214" s="16">
        <v>0.25</v>
      </c>
      <c r="S214" s="16">
        <v>0.17142857142857101</v>
      </c>
      <c r="T214" s="16">
        <v>0.15909090909090901</v>
      </c>
      <c r="U214" s="16">
        <v>0.15909090909090901</v>
      </c>
      <c r="V214" s="16">
        <v>0.19480519480519501</v>
      </c>
      <c r="W214" s="16">
        <v>0.15</v>
      </c>
      <c r="X214" s="16">
        <v>0.17333333333333301</v>
      </c>
      <c r="Y214" s="16">
        <v>0.149152542372881</v>
      </c>
      <c r="Z214" s="16"/>
      <c r="AA214" s="16">
        <v>0.168115942028985</v>
      </c>
      <c r="AB214" s="16">
        <v>0.15405405405405401</v>
      </c>
      <c r="AC214" s="16"/>
      <c r="AD214" s="16">
        <v>0.17948717948717899</v>
      </c>
      <c r="AE214" s="16">
        <v>0.17142857142857101</v>
      </c>
      <c r="AF214" s="16">
        <v>0.23529411764705899</v>
      </c>
      <c r="AG214" s="16">
        <v>0.24561403508771901</v>
      </c>
      <c r="AH214" s="16">
        <v>0.107142857142857</v>
      </c>
      <c r="AI214" s="16">
        <v>5.7142857142857099E-2</v>
      </c>
      <c r="AJ214" s="16">
        <v>0.14893617021276601</v>
      </c>
      <c r="AK214" s="16">
        <v>0.13157894736842099</v>
      </c>
      <c r="AL214" s="16">
        <v>0.18518518518518501</v>
      </c>
      <c r="AM214" s="16">
        <v>0.181102362204724</v>
      </c>
      <c r="AN214" s="16"/>
      <c r="AO214" s="16">
        <v>0.18217054263565899</v>
      </c>
      <c r="AP214" s="16">
        <v>0.16402116402116401</v>
      </c>
      <c r="AQ214" s="16">
        <v>0.12949640287769801</v>
      </c>
      <c r="AR214" s="16">
        <v>0.169014084507042</v>
      </c>
      <c r="AS214" s="16">
        <v>0.15</v>
      </c>
      <c r="AT214" s="16">
        <v>7.69230769230769E-2</v>
      </c>
      <c r="AU214" s="16"/>
      <c r="AV214" s="16">
        <v>0</v>
      </c>
      <c r="AW214" s="16">
        <v>0</v>
      </c>
      <c r="AX214" s="16">
        <v>0.14285714285714299</v>
      </c>
      <c r="AY214" s="16">
        <v>0.2</v>
      </c>
      <c r="AZ214" s="16">
        <v>0.25</v>
      </c>
      <c r="BA214" s="16">
        <v>0.19148936170212799</v>
      </c>
      <c r="BB214" s="16">
        <v>0.22368421052631601</v>
      </c>
      <c r="BC214" s="16">
        <v>0.26315789473684198</v>
      </c>
      <c r="BD214" s="16">
        <v>0.230769230769231</v>
      </c>
      <c r="BE214" s="16">
        <v>0.13664596273291901</v>
      </c>
      <c r="BF214" s="16">
        <v>0.132530120481928</v>
      </c>
      <c r="BG214" s="16">
        <v>0.18181818181818199</v>
      </c>
      <c r="BH214" s="16">
        <v>0.15942028985507201</v>
      </c>
      <c r="BI214" s="16">
        <v>0.266666666666667</v>
      </c>
      <c r="BJ214" s="16">
        <v>0</v>
      </c>
      <c r="BK214" s="16">
        <v>0.13888888888888901</v>
      </c>
      <c r="BL214" s="16">
        <v>0.1875</v>
      </c>
      <c r="BM214" s="16">
        <v>0.1</v>
      </c>
      <c r="BN214" s="16">
        <v>0.18181818181818199</v>
      </c>
      <c r="BO214" s="16"/>
      <c r="BP214" s="16">
        <v>0.17358490566037699</v>
      </c>
      <c r="BQ214" s="16"/>
      <c r="BR214" s="16">
        <v>0.15517241379310301</v>
      </c>
      <c r="BS214" s="16"/>
      <c r="BT214" s="16">
        <v>0.17249417249417201</v>
      </c>
    </row>
    <row r="215" spans="2:72" x14ac:dyDescent="0.2">
      <c r="B215" t="s">
        <v>182</v>
      </c>
      <c r="C215" s="16">
        <v>0.12849162011173201</v>
      </c>
      <c r="D215" s="16">
        <v>0.124031007751938</v>
      </c>
      <c r="E215" s="16">
        <v>0.15277777777777801</v>
      </c>
      <c r="F215" s="16">
        <v>0.17241379310344801</v>
      </c>
      <c r="G215" s="16">
        <v>0.18</v>
      </c>
      <c r="H215" s="16">
        <v>8.5714285714285701E-2</v>
      </c>
      <c r="I215" s="16">
        <v>0.16666666666666699</v>
      </c>
      <c r="J215" s="16">
        <v>6.6666666666666693E-2</v>
      </c>
      <c r="K215" s="16">
        <v>4.5454545454545497E-2</v>
      </c>
      <c r="L215" s="16">
        <v>0.16666666666666699</v>
      </c>
      <c r="M215" s="16">
        <v>6.8965517241379296E-2</v>
      </c>
      <c r="N215" s="16">
        <v>4.1666666666666699E-2</v>
      </c>
      <c r="O215" s="16">
        <v>0.125</v>
      </c>
      <c r="P215" s="16"/>
      <c r="Q215" s="16">
        <v>2.7027027027027001E-2</v>
      </c>
      <c r="R215" s="16">
        <v>7.1428571428571397E-2</v>
      </c>
      <c r="S215" s="16">
        <v>0.14285714285714299</v>
      </c>
      <c r="T215" s="16">
        <v>4.5454545454545497E-2</v>
      </c>
      <c r="U215" s="16">
        <v>0.18181818181818199</v>
      </c>
      <c r="V215" s="16">
        <v>0.12987012987013</v>
      </c>
      <c r="W215" s="16">
        <v>0.1125</v>
      </c>
      <c r="X215" s="16">
        <v>0.18666666666666701</v>
      </c>
      <c r="Y215" s="16">
        <v>0.13898305084745799</v>
      </c>
      <c r="Z215" s="16"/>
      <c r="AA215" s="16">
        <v>0.107246376811594</v>
      </c>
      <c r="AB215" s="16">
        <v>0.14864864864864899</v>
      </c>
      <c r="AC215" s="16"/>
      <c r="AD215" s="16">
        <v>5.1282051282051301E-2</v>
      </c>
      <c r="AE215" s="16">
        <v>8.5714285714285701E-2</v>
      </c>
      <c r="AF215" s="16">
        <v>8.8235294117647106E-2</v>
      </c>
      <c r="AG215" s="16">
        <v>0.175438596491228</v>
      </c>
      <c r="AH215" s="16">
        <v>7.1428571428571397E-2</v>
      </c>
      <c r="AI215" s="16">
        <v>0.157142857142857</v>
      </c>
      <c r="AJ215" s="16">
        <v>0.159574468085106</v>
      </c>
      <c r="AK215" s="16">
        <v>0.13157894736842099</v>
      </c>
      <c r="AL215" s="16">
        <v>0.148148148148148</v>
      </c>
      <c r="AM215" s="16">
        <v>0.14173228346456701</v>
      </c>
      <c r="AN215" s="16"/>
      <c r="AO215" s="16">
        <v>0.124031007751938</v>
      </c>
      <c r="AP215" s="16">
        <v>0.13227513227513199</v>
      </c>
      <c r="AQ215" s="16">
        <v>0.115107913669065</v>
      </c>
      <c r="AR215" s="16">
        <v>0.12676056338028199</v>
      </c>
      <c r="AS215" s="16">
        <v>0.17499999999999999</v>
      </c>
      <c r="AT215" s="16">
        <v>0.15384615384615399</v>
      </c>
      <c r="AU215" s="16"/>
      <c r="AV215" s="16">
        <v>0.16666666666666699</v>
      </c>
      <c r="AW215" s="16">
        <v>0</v>
      </c>
      <c r="AX215" s="16">
        <v>0.15584415584415601</v>
      </c>
      <c r="AY215" s="16">
        <v>0</v>
      </c>
      <c r="AZ215" s="16">
        <v>0</v>
      </c>
      <c r="BA215" s="16">
        <v>0.10638297872340401</v>
      </c>
      <c r="BB215" s="16">
        <v>0.13157894736842099</v>
      </c>
      <c r="BC215" s="16">
        <v>0.26315789473684198</v>
      </c>
      <c r="BD215" s="16">
        <v>0.230769230769231</v>
      </c>
      <c r="BE215" s="16">
        <v>0.118012422360248</v>
      </c>
      <c r="BF215" s="16">
        <v>6.02409638554217E-2</v>
      </c>
      <c r="BG215" s="16">
        <v>9.0909090909090898E-2</v>
      </c>
      <c r="BH215" s="16">
        <v>0.13043478260869601</v>
      </c>
      <c r="BI215" s="16">
        <v>0.2</v>
      </c>
      <c r="BJ215" s="16">
        <v>0</v>
      </c>
      <c r="BK215" s="16">
        <v>0.16666666666666699</v>
      </c>
      <c r="BL215" s="16">
        <v>0.21875</v>
      </c>
      <c r="BM215" s="16">
        <v>0.05</v>
      </c>
      <c r="BN215" s="16">
        <v>0.22727272727272699</v>
      </c>
      <c r="BO215" s="16"/>
      <c r="BP215" s="16">
        <v>0.128301886792453</v>
      </c>
      <c r="BQ215" s="16"/>
      <c r="BR215" s="16">
        <v>0.13275862068965499</v>
      </c>
      <c r="BS215" s="16"/>
      <c r="BT215" s="16">
        <v>0.132867132867133</v>
      </c>
    </row>
    <row r="216" spans="2:72" x14ac:dyDescent="0.2">
      <c r="B216" t="s">
        <v>183</v>
      </c>
      <c r="C216" s="16">
        <v>0.12709497206703901</v>
      </c>
      <c r="D216" s="16">
        <v>0.13953488372093001</v>
      </c>
      <c r="E216" s="16">
        <v>0.16666666666666699</v>
      </c>
      <c r="F216" s="16">
        <v>0.10344827586206901</v>
      </c>
      <c r="G216" s="16">
        <v>0.14000000000000001</v>
      </c>
      <c r="H216" s="16">
        <v>5.7142857142857099E-2</v>
      </c>
      <c r="I216" s="16">
        <v>0.102564102564103</v>
      </c>
      <c r="J216" s="16">
        <v>0.133333333333333</v>
      </c>
      <c r="K216" s="16">
        <v>0.18181818181818199</v>
      </c>
      <c r="L216" s="16">
        <v>0.15151515151515199</v>
      </c>
      <c r="M216" s="16">
        <v>3.4482758620689703E-2</v>
      </c>
      <c r="N216" s="16">
        <v>4.1666666666666699E-2</v>
      </c>
      <c r="O216" s="16">
        <v>0.125</v>
      </c>
      <c r="P216" s="16"/>
      <c r="Q216" s="16">
        <v>2.7027027027027001E-2</v>
      </c>
      <c r="R216" s="16">
        <v>3.5714285714285698E-2</v>
      </c>
      <c r="S216" s="16">
        <v>2.8571428571428598E-2</v>
      </c>
      <c r="T216" s="16">
        <v>0.13636363636363599</v>
      </c>
      <c r="U216" s="16">
        <v>0.11363636363636399</v>
      </c>
      <c r="V216" s="16">
        <v>0.14285714285714299</v>
      </c>
      <c r="W216" s="16">
        <v>0.125</v>
      </c>
      <c r="X216" s="16">
        <v>0.17333333333333301</v>
      </c>
      <c r="Y216" s="16">
        <v>0.14576271186440701</v>
      </c>
      <c r="Z216" s="16"/>
      <c r="AA216" s="16">
        <v>0.101449275362319</v>
      </c>
      <c r="AB216" s="16">
        <v>0.151351351351351</v>
      </c>
      <c r="AC216" s="16"/>
      <c r="AD216" s="16">
        <v>7.69230769230769E-2</v>
      </c>
      <c r="AE216" s="16">
        <v>2.8571428571428598E-2</v>
      </c>
      <c r="AF216" s="16">
        <v>5.8823529411764698E-2</v>
      </c>
      <c r="AG216" s="16">
        <v>0.157894736842105</v>
      </c>
      <c r="AH216" s="16">
        <v>8.9285714285714302E-2</v>
      </c>
      <c r="AI216" s="16">
        <v>0.1</v>
      </c>
      <c r="AJ216" s="16">
        <v>0.180851063829787</v>
      </c>
      <c r="AK216" s="16">
        <v>0.157894736842105</v>
      </c>
      <c r="AL216" s="16">
        <v>0.234567901234568</v>
      </c>
      <c r="AM216" s="16">
        <v>0.102362204724409</v>
      </c>
      <c r="AN216" s="16"/>
      <c r="AO216" s="16">
        <v>0.116279069767442</v>
      </c>
      <c r="AP216" s="16">
        <v>0.13227513227513199</v>
      </c>
      <c r="AQ216" s="16">
        <v>0.16546762589928099</v>
      </c>
      <c r="AR216" s="16">
        <v>0.11267605633802801</v>
      </c>
      <c r="AS216" s="16">
        <v>0.125</v>
      </c>
      <c r="AT216" s="16">
        <v>0</v>
      </c>
      <c r="AU216" s="16"/>
      <c r="AV216" s="16">
        <v>0</v>
      </c>
      <c r="AW216" s="16">
        <v>0</v>
      </c>
      <c r="AX216" s="16">
        <v>0.14285714285714299</v>
      </c>
      <c r="AY216" s="16">
        <v>0.2</v>
      </c>
      <c r="AZ216" s="16">
        <v>0.25</v>
      </c>
      <c r="BA216" s="16">
        <v>0</v>
      </c>
      <c r="BB216" s="16">
        <v>0.118421052631579</v>
      </c>
      <c r="BC216" s="16">
        <v>5.2631578947368397E-2</v>
      </c>
      <c r="BD216" s="16">
        <v>0</v>
      </c>
      <c r="BE216" s="16">
        <v>0.167701863354037</v>
      </c>
      <c r="BF216" s="16">
        <v>0.20481927710843401</v>
      </c>
      <c r="BG216" s="16">
        <v>9.0909090909090898E-2</v>
      </c>
      <c r="BH216" s="16">
        <v>0.13043478260869601</v>
      </c>
      <c r="BI216" s="16">
        <v>0.133333333333333</v>
      </c>
      <c r="BJ216" s="16">
        <v>7.69230769230769E-2</v>
      </c>
      <c r="BK216" s="16">
        <v>0.194444444444444</v>
      </c>
      <c r="BL216" s="16">
        <v>6.25E-2</v>
      </c>
      <c r="BM216" s="16">
        <v>0</v>
      </c>
      <c r="BN216" s="16">
        <v>4.5454545454545497E-2</v>
      </c>
      <c r="BO216" s="16"/>
      <c r="BP216" s="16">
        <v>0.13773584905660399</v>
      </c>
      <c r="BQ216" s="16"/>
      <c r="BR216" s="16">
        <v>0.11896551724137901</v>
      </c>
      <c r="BS216" s="16"/>
      <c r="BT216" s="16">
        <v>0.13986013986014001</v>
      </c>
    </row>
    <row r="217" spans="2:72" x14ac:dyDescent="0.2">
      <c r="B217" t="s">
        <v>184</v>
      </c>
      <c r="C217" s="16">
        <v>0.12709497206703901</v>
      </c>
      <c r="D217" s="16">
        <v>0.116279069767442</v>
      </c>
      <c r="E217" s="16">
        <v>0.11111111111111099</v>
      </c>
      <c r="F217" s="16">
        <v>6.8965517241379296E-2</v>
      </c>
      <c r="G217" s="16">
        <v>0.2</v>
      </c>
      <c r="H217" s="16">
        <v>0.17142857142857101</v>
      </c>
      <c r="I217" s="16">
        <v>0.115384615384615</v>
      </c>
      <c r="J217" s="16">
        <v>8.8888888888888906E-2</v>
      </c>
      <c r="K217" s="16">
        <v>9.0909090909090898E-2</v>
      </c>
      <c r="L217" s="16">
        <v>0.15151515151515199</v>
      </c>
      <c r="M217" s="16">
        <v>0.20689655172413801</v>
      </c>
      <c r="N217" s="16">
        <v>8.3333333333333301E-2</v>
      </c>
      <c r="O217" s="16">
        <v>0.25</v>
      </c>
      <c r="P217" s="16"/>
      <c r="Q217" s="16">
        <v>5.4054054054054099E-2</v>
      </c>
      <c r="R217" s="16">
        <v>7.1428571428571397E-2</v>
      </c>
      <c r="S217" s="16">
        <v>0.14285714285714299</v>
      </c>
      <c r="T217" s="16">
        <v>0.13636363636363599</v>
      </c>
      <c r="U217" s="16">
        <v>9.0909090909090898E-2</v>
      </c>
      <c r="V217" s="16">
        <v>0.14285714285714299</v>
      </c>
      <c r="W217" s="16">
        <v>0.125</v>
      </c>
      <c r="X217" s="16">
        <v>0.12</v>
      </c>
      <c r="Y217" s="16">
        <v>0.14237288135593201</v>
      </c>
      <c r="Z217" s="16"/>
      <c r="AA217" s="16">
        <v>0.115942028985507</v>
      </c>
      <c r="AB217" s="16">
        <v>0.13783783783783801</v>
      </c>
      <c r="AC217" s="16"/>
      <c r="AD217" s="16">
        <v>6.4102564102564097E-2</v>
      </c>
      <c r="AE217" s="16">
        <v>0.14285714285714299</v>
      </c>
      <c r="AF217" s="16">
        <v>8.8235294117647106E-2</v>
      </c>
      <c r="AG217" s="16">
        <v>0.140350877192982</v>
      </c>
      <c r="AH217" s="16">
        <v>8.9285714285714302E-2</v>
      </c>
      <c r="AI217" s="16">
        <v>0.14285714285714299</v>
      </c>
      <c r="AJ217" s="16">
        <v>0.170212765957447</v>
      </c>
      <c r="AK217" s="16">
        <v>0.17105263157894701</v>
      </c>
      <c r="AL217" s="16">
        <v>0.148148148148148</v>
      </c>
      <c r="AM217" s="16">
        <v>9.4488188976377993E-2</v>
      </c>
      <c r="AN217" s="16"/>
      <c r="AO217" s="16">
        <v>0.116279069767442</v>
      </c>
      <c r="AP217" s="16">
        <v>0.148148148148148</v>
      </c>
      <c r="AQ217" s="16">
        <v>0.107913669064748</v>
      </c>
      <c r="AR217" s="16">
        <v>9.85915492957746E-2</v>
      </c>
      <c r="AS217" s="16">
        <v>0.15</v>
      </c>
      <c r="AT217" s="16">
        <v>0.15384615384615399</v>
      </c>
      <c r="AU217" s="16"/>
      <c r="AV217" s="16">
        <v>0</v>
      </c>
      <c r="AW217" s="16">
        <v>0</v>
      </c>
      <c r="AX217" s="16">
        <v>0.14285714285714299</v>
      </c>
      <c r="AY217" s="16">
        <v>0.3</v>
      </c>
      <c r="AZ217" s="16">
        <v>0</v>
      </c>
      <c r="BA217" s="16">
        <v>2.1276595744680899E-2</v>
      </c>
      <c r="BB217" s="16">
        <v>0.118421052631579</v>
      </c>
      <c r="BC217" s="16">
        <v>0.26315789473684198</v>
      </c>
      <c r="BD217" s="16">
        <v>0.30769230769230799</v>
      </c>
      <c r="BE217" s="16">
        <v>0.13664596273291901</v>
      </c>
      <c r="BF217" s="16">
        <v>9.6385542168674704E-2</v>
      </c>
      <c r="BG217" s="16">
        <v>0.18181818181818199</v>
      </c>
      <c r="BH217" s="16">
        <v>0.173913043478261</v>
      </c>
      <c r="BI217" s="16">
        <v>0.133333333333333</v>
      </c>
      <c r="BJ217" s="16">
        <v>0</v>
      </c>
      <c r="BK217" s="16">
        <v>8.3333333333333301E-2</v>
      </c>
      <c r="BL217" s="16">
        <v>0.15625</v>
      </c>
      <c r="BM217" s="16">
        <v>0.15</v>
      </c>
      <c r="BN217" s="16">
        <v>4.5454545454545497E-2</v>
      </c>
      <c r="BO217" s="16"/>
      <c r="BP217" s="16">
        <v>0.12075471698113199</v>
      </c>
      <c r="BQ217" s="16"/>
      <c r="BR217" s="16">
        <v>0.12758620689655201</v>
      </c>
      <c r="BS217" s="16"/>
      <c r="BT217" s="16">
        <v>0.125874125874126</v>
      </c>
    </row>
    <row r="218" spans="2:72" x14ac:dyDescent="0.2">
      <c r="B218" t="s">
        <v>185</v>
      </c>
      <c r="C218" s="16">
        <v>0.12569832402234599</v>
      </c>
      <c r="D218" s="16">
        <v>9.3023255813953501E-2</v>
      </c>
      <c r="E218" s="16">
        <v>4.1666666666666699E-2</v>
      </c>
      <c r="F218" s="16">
        <v>0.17241379310344801</v>
      </c>
      <c r="G218" s="16">
        <v>0.12</v>
      </c>
      <c r="H218" s="16">
        <v>0.14285714285714299</v>
      </c>
      <c r="I218" s="16">
        <v>0.16666666666666699</v>
      </c>
      <c r="J218" s="16">
        <v>0.155555555555556</v>
      </c>
      <c r="K218" s="16">
        <v>0.22727272727272699</v>
      </c>
      <c r="L218" s="16">
        <v>0.15151515151515199</v>
      </c>
      <c r="M218" s="16">
        <v>0.24137931034482801</v>
      </c>
      <c r="N218" s="16">
        <v>0.20833333333333301</v>
      </c>
      <c r="O218" s="16">
        <v>0</v>
      </c>
      <c r="P218" s="16"/>
      <c r="Q218" s="16">
        <v>0.108108108108108</v>
      </c>
      <c r="R218" s="16">
        <v>3.5714285714285698E-2</v>
      </c>
      <c r="S218" s="16">
        <v>0.2</v>
      </c>
      <c r="T218" s="16">
        <v>6.8181818181818205E-2</v>
      </c>
      <c r="U218" s="16">
        <v>0.13636363636363599</v>
      </c>
      <c r="V218" s="16">
        <v>3.8961038961039002E-2</v>
      </c>
      <c r="W218" s="16">
        <v>0.16250000000000001</v>
      </c>
      <c r="X218" s="16">
        <v>0.16</v>
      </c>
      <c r="Y218" s="16">
        <v>0.13898305084745799</v>
      </c>
      <c r="Z218" s="16"/>
      <c r="AA218" s="16">
        <v>0.107246376811594</v>
      </c>
      <c r="AB218" s="16">
        <v>0.143243243243243</v>
      </c>
      <c r="AC218" s="16"/>
      <c r="AD218" s="16">
        <v>0.102564102564103</v>
      </c>
      <c r="AE218" s="16">
        <v>0.14285714285714299</v>
      </c>
      <c r="AF218" s="16">
        <v>8.8235294117647106E-2</v>
      </c>
      <c r="AG218" s="16">
        <v>5.2631578947368397E-2</v>
      </c>
      <c r="AH218" s="16">
        <v>0.160714285714286</v>
      </c>
      <c r="AI218" s="16">
        <v>0.157142857142857</v>
      </c>
      <c r="AJ218" s="16">
        <v>0.117021276595745</v>
      </c>
      <c r="AK218" s="16">
        <v>3.94736842105263E-2</v>
      </c>
      <c r="AL218" s="16">
        <v>0.12345679012345701</v>
      </c>
      <c r="AM218" s="16">
        <v>0.18897637795275599</v>
      </c>
      <c r="AN218" s="16"/>
      <c r="AO218" s="16">
        <v>0.124031007751938</v>
      </c>
      <c r="AP218" s="16">
        <v>0.13227513227513199</v>
      </c>
      <c r="AQ218" s="16">
        <v>0.13669064748201401</v>
      </c>
      <c r="AR218" s="16">
        <v>0.11267605633802801</v>
      </c>
      <c r="AS218" s="16">
        <v>7.4999999999999997E-2</v>
      </c>
      <c r="AT218" s="16">
        <v>7.69230769230769E-2</v>
      </c>
      <c r="AU218" s="16"/>
      <c r="AV218" s="16">
        <v>0</v>
      </c>
      <c r="AW218" s="16">
        <v>0</v>
      </c>
      <c r="AX218" s="16">
        <v>0.168831168831169</v>
      </c>
      <c r="AY218" s="16">
        <v>0.1</v>
      </c>
      <c r="AZ218" s="16">
        <v>0.25</v>
      </c>
      <c r="BA218" s="16">
        <v>0.10638297872340401</v>
      </c>
      <c r="BB218" s="16">
        <v>0.144736842105263</v>
      </c>
      <c r="BC218" s="16">
        <v>0.157894736842105</v>
      </c>
      <c r="BD218" s="16">
        <v>0</v>
      </c>
      <c r="BE218" s="16">
        <v>7.4534161490683204E-2</v>
      </c>
      <c r="BF218" s="16">
        <v>7.2289156626505993E-2</v>
      </c>
      <c r="BG218" s="16">
        <v>0.18181818181818199</v>
      </c>
      <c r="BH218" s="16">
        <v>0.202898550724638</v>
      </c>
      <c r="BI218" s="16">
        <v>0.133333333333333</v>
      </c>
      <c r="BJ218" s="16">
        <v>0.30769230769230799</v>
      </c>
      <c r="BK218" s="16">
        <v>0.22222222222222199</v>
      </c>
      <c r="BL218" s="16">
        <v>9.375E-2</v>
      </c>
      <c r="BM218" s="16">
        <v>0.1</v>
      </c>
      <c r="BN218" s="16">
        <v>0.13636363636363599</v>
      </c>
      <c r="BO218" s="16"/>
      <c r="BP218" s="16">
        <v>0.13207547169811301</v>
      </c>
      <c r="BQ218" s="16"/>
      <c r="BR218" s="16">
        <v>0.12413793103448301</v>
      </c>
      <c r="BS218" s="16"/>
      <c r="BT218" s="16">
        <v>0.116550116550117</v>
      </c>
    </row>
    <row r="219" spans="2:72" x14ac:dyDescent="0.2">
      <c r="B219" t="s">
        <v>186</v>
      </c>
      <c r="C219" s="16">
        <v>0.115921787709497</v>
      </c>
      <c r="D219" s="16">
        <v>0.116279069767442</v>
      </c>
      <c r="E219" s="16">
        <v>0.11111111111111099</v>
      </c>
      <c r="F219" s="16">
        <v>0.13793103448275901</v>
      </c>
      <c r="G219" s="16">
        <v>0.14000000000000001</v>
      </c>
      <c r="H219" s="16">
        <v>0.14285714285714299</v>
      </c>
      <c r="I219" s="16">
        <v>0.115384615384615</v>
      </c>
      <c r="J219" s="16">
        <v>0.133333333333333</v>
      </c>
      <c r="K219" s="16">
        <v>9.0909090909090898E-2</v>
      </c>
      <c r="L219" s="16">
        <v>7.5757575757575801E-2</v>
      </c>
      <c r="M219" s="16">
        <v>0.17241379310344801</v>
      </c>
      <c r="N219" s="16">
        <v>8.3333333333333301E-2</v>
      </c>
      <c r="O219" s="16">
        <v>0</v>
      </c>
      <c r="P219" s="16"/>
      <c r="Q219" s="16">
        <v>8.1081081081081099E-2</v>
      </c>
      <c r="R219" s="16">
        <v>0.107142857142857</v>
      </c>
      <c r="S219" s="16">
        <v>0.2</v>
      </c>
      <c r="T219" s="16">
        <v>0.11363636363636399</v>
      </c>
      <c r="U219" s="16">
        <v>0.18181818181818199</v>
      </c>
      <c r="V219" s="16">
        <v>5.1948051948052E-2</v>
      </c>
      <c r="W219" s="16">
        <v>0.1125</v>
      </c>
      <c r="X219" s="16">
        <v>0.16</v>
      </c>
      <c r="Y219" s="16">
        <v>0.10847457627118599</v>
      </c>
      <c r="Z219" s="16"/>
      <c r="AA219" s="16">
        <v>0.11304347826087</v>
      </c>
      <c r="AB219" s="16">
        <v>0.11891891891891899</v>
      </c>
      <c r="AC219" s="16"/>
      <c r="AD219" s="16">
        <v>0.102564102564103</v>
      </c>
      <c r="AE219" s="16">
        <v>0.17142857142857101</v>
      </c>
      <c r="AF219" s="16">
        <v>0.17647058823529399</v>
      </c>
      <c r="AG219" s="16">
        <v>3.5087719298245598E-2</v>
      </c>
      <c r="AH219" s="16">
        <v>0.19642857142857101</v>
      </c>
      <c r="AI219" s="16">
        <v>0.114285714285714</v>
      </c>
      <c r="AJ219" s="16">
        <v>0.10638297872340401</v>
      </c>
      <c r="AK219" s="16">
        <v>0.105263157894737</v>
      </c>
      <c r="AL219" s="16">
        <v>0.148148148148148</v>
      </c>
      <c r="AM219" s="16">
        <v>9.4488188976377993E-2</v>
      </c>
      <c r="AN219" s="16"/>
      <c r="AO219" s="16">
        <v>0.104651162790698</v>
      </c>
      <c r="AP219" s="16">
        <v>8.4656084656084707E-2</v>
      </c>
      <c r="AQ219" s="16">
        <v>0.16546762589928099</v>
      </c>
      <c r="AR219" s="16">
        <v>0.12676056338028199</v>
      </c>
      <c r="AS219" s="16">
        <v>0.1</v>
      </c>
      <c r="AT219" s="16">
        <v>0.230769230769231</v>
      </c>
      <c r="AU219" s="16"/>
      <c r="AV219" s="16">
        <v>0</v>
      </c>
      <c r="AW219" s="16">
        <v>0.5</v>
      </c>
      <c r="AX219" s="16">
        <v>0.22077922077922099</v>
      </c>
      <c r="AY219" s="16">
        <v>0.2</v>
      </c>
      <c r="AZ219" s="16">
        <v>0</v>
      </c>
      <c r="BA219" s="16">
        <v>4.2553191489361701E-2</v>
      </c>
      <c r="BB219" s="16">
        <v>7.8947368421052599E-2</v>
      </c>
      <c r="BC219" s="16">
        <v>0.157894736842105</v>
      </c>
      <c r="BD219" s="16">
        <v>0.15384615384615399</v>
      </c>
      <c r="BE219" s="16">
        <v>9.9378881987577605E-2</v>
      </c>
      <c r="BF219" s="16">
        <v>0.156626506024096</v>
      </c>
      <c r="BG219" s="16">
        <v>0.27272727272727298</v>
      </c>
      <c r="BH219" s="16">
        <v>7.2463768115942004E-2</v>
      </c>
      <c r="BI219" s="16">
        <v>0.266666666666667</v>
      </c>
      <c r="BJ219" s="16">
        <v>7.69230769230769E-2</v>
      </c>
      <c r="BK219" s="16">
        <v>8.3333333333333301E-2</v>
      </c>
      <c r="BL219" s="16">
        <v>9.375E-2</v>
      </c>
      <c r="BM219" s="16">
        <v>0.1</v>
      </c>
      <c r="BN219" s="16">
        <v>0</v>
      </c>
      <c r="BO219" s="16"/>
      <c r="BP219" s="16">
        <v>0.12452830188679199</v>
      </c>
      <c r="BQ219" s="16"/>
      <c r="BR219" s="16">
        <v>0.11551724137931001</v>
      </c>
      <c r="BS219" s="16"/>
      <c r="BT219" s="16">
        <v>0.12121212121212099</v>
      </c>
    </row>
    <row r="220" spans="2:72" x14ac:dyDescent="0.2">
      <c r="B220" t="s">
        <v>187</v>
      </c>
      <c r="C220" s="16">
        <v>0.113128491620112</v>
      </c>
      <c r="D220" s="16">
        <v>0.17441860465116299</v>
      </c>
      <c r="E220" s="16">
        <v>2.7777777777777801E-2</v>
      </c>
      <c r="F220" s="16">
        <v>3.4482758620689703E-2</v>
      </c>
      <c r="G220" s="16">
        <v>0.12</v>
      </c>
      <c r="H220" s="16">
        <v>8.5714285714285701E-2</v>
      </c>
      <c r="I220" s="16">
        <v>7.69230769230769E-2</v>
      </c>
      <c r="J220" s="16">
        <v>2.2222222222222199E-2</v>
      </c>
      <c r="K220" s="16">
        <v>0.22727272727272699</v>
      </c>
      <c r="L220" s="16">
        <v>0.10606060606060599</v>
      </c>
      <c r="M220" s="16">
        <v>0</v>
      </c>
      <c r="N220" s="16">
        <v>0.16666666666666699</v>
      </c>
      <c r="O220" s="16">
        <v>0.125</v>
      </c>
      <c r="P220" s="16"/>
      <c r="Q220" s="16">
        <v>5.4054054054054099E-2</v>
      </c>
      <c r="R220" s="16">
        <v>3.5714285714285698E-2</v>
      </c>
      <c r="S220" s="16">
        <v>5.7142857142857099E-2</v>
      </c>
      <c r="T220" s="16">
        <v>6.8181818181818205E-2</v>
      </c>
      <c r="U220" s="16">
        <v>2.27272727272727E-2</v>
      </c>
      <c r="V220" s="16">
        <v>7.7922077922077906E-2</v>
      </c>
      <c r="W220" s="16">
        <v>0.13750000000000001</v>
      </c>
      <c r="X220" s="16">
        <v>0.16</v>
      </c>
      <c r="Y220" s="16">
        <v>0.14576271186440701</v>
      </c>
      <c r="Z220" s="16"/>
      <c r="AA220" s="16">
        <v>7.5362318840579701E-2</v>
      </c>
      <c r="AB220" s="16">
        <v>0.14864864864864899</v>
      </c>
      <c r="AC220" s="16"/>
      <c r="AD220" s="16">
        <v>7.69230769230769E-2</v>
      </c>
      <c r="AE220" s="16">
        <v>8.5714285714285701E-2</v>
      </c>
      <c r="AF220" s="16">
        <v>8.8235294117647106E-2</v>
      </c>
      <c r="AG220" s="16">
        <v>5.2631578947368397E-2</v>
      </c>
      <c r="AH220" s="16">
        <v>0.14285714285714299</v>
      </c>
      <c r="AI220" s="16">
        <v>5.7142857142857099E-2</v>
      </c>
      <c r="AJ220" s="16">
        <v>0.180851063829787</v>
      </c>
      <c r="AK220" s="16">
        <v>0.13157894736842099</v>
      </c>
      <c r="AL220" s="16">
        <v>0.16049382716049401</v>
      </c>
      <c r="AM220" s="16">
        <v>0.102362204724409</v>
      </c>
      <c r="AN220" s="16"/>
      <c r="AO220" s="16">
        <v>5.0387596899224799E-2</v>
      </c>
      <c r="AP220" s="16">
        <v>0.12169312169312201</v>
      </c>
      <c r="AQ220" s="16">
        <v>0.16546762589928099</v>
      </c>
      <c r="AR220" s="16">
        <v>0.154929577464789</v>
      </c>
      <c r="AS220" s="16">
        <v>0.25</v>
      </c>
      <c r="AT220" s="16">
        <v>0</v>
      </c>
      <c r="AU220" s="16"/>
      <c r="AV220" s="16">
        <v>0.16666666666666699</v>
      </c>
      <c r="AW220" s="16">
        <v>0</v>
      </c>
      <c r="AX220" s="16">
        <v>9.0909090909090898E-2</v>
      </c>
      <c r="AY220" s="16">
        <v>0</v>
      </c>
      <c r="AZ220" s="16">
        <v>0</v>
      </c>
      <c r="BA220" s="16">
        <v>0.12765957446808501</v>
      </c>
      <c r="BB220" s="16">
        <v>6.5789473684210495E-2</v>
      </c>
      <c r="BC220" s="16">
        <v>5.2631578947368397E-2</v>
      </c>
      <c r="BD220" s="16">
        <v>7.69230769230769E-2</v>
      </c>
      <c r="BE220" s="16">
        <v>0.19254658385093201</v>
      </c>
      <c r="BF220" s="16">
        <v>0.16867469879518099</v>
      </c>
      <c r="BG220" s="16">
        <v>9.0909090909090898E-2</v>
      </c>
      <c r="BH220" s="16">
        <v>7.2463768115942004E-2</v>
      </c>
      <c r="BI220" s="16">
        <v>6.6666666666666693E-2</v>
      </c>
      <c r="BJ220" s="16">
        <v>7.69230769230769E-2</v>
      </c>
      <c r="BK220" s="16">
        <v>5.5555555555555601E-2</v>
      </c>
      <c r="BL220" s="16">
        <v>6.25E-2</v>
      </c>
      <c r="BM220" s="16">
        <v>0.05</v>
      </c>
      <c r="BN220" s="16">
        <v>9.0909090909090898E-2</v>
      </c>
      <c r="BO220" s="16"/>
      <c r="BP220" s="16">
        <v>0.126415094339623</v>
      </c>
      <c r="BQ220" s="16"/>
      <c r="BR220" s="16">
        <v>0.11551724137931001</v>
      </c>
      <c r="BS220" s="16"/>
      <c r="BT220" s="16">
        <v>0.14452214452214501</v>
      </c>
    </row>
    <row r="221" spans="2:72" x14ac:dyDescent="0.2">
      <c r="B221" t="s">
        <v>188</v>
      </c>
      <c r="C221" s="16">
        <v>9.9162011173184406E-2</v>
      </c>
      <c r="D221" s="16">
        <v>0.116279069767442</v>
      </c>
      <c r="E221" s="16">
        <v>4.1666666666666699E-2</v>
      </c>
      <c r="F221" s="16">
        <v>0</v>
      </c>
      <c r="G221" s="16">
        <v>0.08</v>
      </c>
      <c r="H221" s="16">
        <v>0.2</v>
      </c>
      <c r="I221" s="16">
        <v>8.9743589743589702E-2</v>
      </c>
      <c r="J221" s="16">
        <v>0.155555555555556</v>
      </c>
      <c r="K221" s="16">
        <v>0.13636363636363599</v>
      </c>
      <c r="L221" s="16">
        <v>6.0606060606060601E-2</v>
      </c>
      <c r="M221" s="16">
        <v>6.8965517241379296E-2</v>
      </c>
      <c r="N221" s="16">
        <v>0.16666666666666699</v>
      </c>
      <c r="O221" s="16">
        <v>0</v>
      </c>
      <c r="P221" s="16"/>
      <c r="Q221" s="16">
        <v>0.108108108108108</v>
      </c>
      <c r="R221" s="16">
        <v>0</v>
      </c>
      <c r="S221" s="16">
        <v>0.14285714285714299</v>
      </c>
      <c r="T221" s="16">
        <v>0.15909090909090901</v>
      </c>
      <c r="U221" s="16">
        <v>9.0909090909090898E-2</v>
      </c>
      <c r="V221" s="16">
        <v>0.15584415584415601</v>
      </c>
      <c r="W221" s="16">
        <v>0.05</v>
      </c>
      <c r="X221" s="16">
        <v>0.12</v>
      </c>
      <c r="Y221" s="16">
        <v>8.8135593220338995E-2</v>
      </c>
      <c r="Z221" s="16"/>
      <c r="AA221" s="16">
        <v>0.104347826086957</v>
      </c>
      <c r="AB221" s="16">
        <v>9.45945945945946E-2</v>
      </c>
      <c r="AC221" s="16"/>
      <c r="AD221" s="16">
        <v>8.9743589743589702E-2</v>
      </c>
      <c r="AE221" s="16">
        <v>8.5714285714285701E-2</v>
      </c>
      <c r="AF221" s="16">
        <v>5.8823529411764698E-2</v>
      </c>
      <c r="AG221" s="16">
        <v>0.12280701754386</v>
      </c>
      <c r="AH221" s="16">
        <v>0.107142857142857</v>
      </c>
      <c r="AI221" s="16">
        <v>8.5714285714285701E-2</v>
      </c>
      <c r="AJ221" s="16">
        <v>0.10638297872340401</v>
      </c>
      <c r="AK221" s="16">
        <v>0.13157894736842099</v>
      </c>
      <c r="AL221" s="16">
        <v>0.13580246913580199</v>
      </c>
      <c r="AM221" s="16">
        <v>7.0866141732283505E-2</v>
      </c>
      <c r="AN221" s="16"/>
      <c r="AO221" s="16">
        <v>0.124031007751938</v>
      </c>
      <c r="AP221" s="16">
        <v>7.4074074074074098E-2</v>
      </c>
      <c r="AQ221" s="16">
        <v>0.100719424460432</v>
      </c>
      <c r="AR221" s="16">
        <v>8.4507042253521097E-2</v>
      </c>
      <c r="AS221" s="16">
        <v>0.05</v>
      </c>
      <c r="AT221" s="16">
        <v>0.230769230769231</v>
      </c>
      <c r="AU221" s="16"/>
      <c r="AV221" s="16">
        <v>0.16666666666666699</v>
      </c>
      <c r="AW221" s="16">
        <v>0</v>
      </c>
      <c r="AX221" s="16">
        <v>7.7922077922077906E-2</v>
      </c>
      <c r="AY221" s="16">
        <v>0.1</v>
      </c>
      <c r="AZ221" s="16">
        <v>0.25</v>
      </c>
      <c r="BA221" s="16">
        <v>8.5106382978723402E-2</v>
      </c>
      <c r="BB221" s="16">
        <v>0.118421052631579</v>
      </c>
      <c r="BC221" s="16">
        <v>0.105263157894737</v>
      </c>
      <c r="BD221" s="16">
        <v>0</v>
      </c>
      <c r="BE221" s="16">
        <v>0.111801242236025</v>
      </c>
      <c r="BF221" s="16">
        <v>9.6385542168674704E-2</v>
      </c>
      <c r="BG221" s="16">
        <v>9.0909090909090898E-2</v>
      </c>
      <c r="BH221" s="16">
        <v>8.6956521739130405E-2</v>
      </c>
      <c r="BI221" s="16">
        <v>0</v>
      </c>
      <c r="BJ221" s="16">
        <v>7.69230769230769E-2</v>
      </c>
      <c r="BK221" s="16">
        <v>5.5555555555555601E-2</v>
      </c>
      <c r="BL221" s="16">
        <v>0.125</v>
      </c>
      <c r="BM221" s="16">
        <v>0.2</v>
      </c>
      <c r="BN221" s="16">
        <v>0.13636363636363599</v>
      </c>
      <c r="BO221" s="16"/>
      <c r="BP221" s="16">
        <v>9.4339622641509399E-2</v>
      </c>
      <c r="BQ221" s="16"/>
      <c r="BR221" s="16">
        <v>9.8275862068965505E-2</v>
      </c>
      <c r="BS221" s="16"/>
      <c r="BT221" s="16">
        <v>0.10955710955711</v>
      </c>
    </row>
    <row r="222" spans="2:72" x14ac:dyDescent="0.2">
      <c r="B222" t="s">
        <v>189</v>
      </c>
      <c r="C222" s="16">
        <v>9.2178770949720698E-2</v>
      </c>
      <c r="D222" s="16">
        <v>0.127906976744186</v>
      </c>
      <c r="E222" s="16">
        <v>5.5555555555555601E-2</v>
      </c>
      <c r="F222" s="16">
        <v>0.13793103448275901</v>
      </c>
      <c r="G222" s="16">
        <v>0.08</v>
      </c>
      <c r="H222" s="16">
        <v>5.7142857142857099E-2</v>
      </c>
      <c r="I222" s="16">
        <v>7.69230769230769E-2</v>
      </c>
      <c r="J222" s="16">
        <v>8.8888888888888906E-2</v>
      </c>
      <c r="K222" s="16">
        <v>0</v>
      </c>
      <c r="L222" s="16">
        <v>0.10606060606060599</v>
      </c>
      <c r="M222" s="16">
        <v>0</v>
      </c>
      <c r="N222" s="16">
        <v>8.3333333333333301E-2</v>
      </c>
      <c r="O222" s="16">
        <v>0</v>
      </c>
      <c r="P222" s="16"/>
      <c r="Q222" s="16">
        <v>0</v>
      </c>
      <c r="R222" s="16">
        <v>0</v>
      </c>
      <c r="S222" s="16">
        <v>8.5714285714285701E-2</v>
      </c>
      <c r="T222" s="16">
        <v>0.11363636363636399</v>
      </c>
      <c r="U222" s="16">
        <v>4.5454545454545497E-2</v>
      </c>
      <c r="V222" s="16">
        <v>7.7922077922077906E-2</v>
      </c>
      <c r="W222" s="16">
        <v>8.7499999999999994E-2</v>
      </c>
      <c r="X222" s="16">
        <v>0.08</v>
      </c>
      <c r="Y222" s="16">
        <v>0.12542372881355901</v>
      </c>
      <c r="Z222" s="16"/>
      <c r="AA222" s="16">
        <v>6.6666666666666693E-2</v>
      </c>
      <c r="AB222" s="16">
        <v>0.116216216216216</v>
      </c>
      <c r="AC222" s="16"/>
      <c r="AD222" s="16">
        <v>3.8461538461538498E-2</v>
      </c>
      <c r="AE222" s="16">
        <v>8.5714285714285701E-2</v>
      </c>
      <c r="AF222" s="16">
        <v>2.9411764705882401E-2</v>
      </c>
      <c r="AG222" s="16">
        <v>0.12280701754386</v>
      </c>
      <c r="AH222" s="16">
        <v>0.107142857142857</v>
      </c>
      <c r="AI222" s="16">
        <v>8.5714285714285701E-2</v>
      </c>
      <c r="AJ222" s="16">
        <v>0.12765957446808501</v>
      </c>
      <c r="AK222" s="16">
        <v>0.13157894736842099</v>
      </c>
      <c r="AL222" s="16">
        <v>7.4074074074074098E-2</v>
      </c>
      <c r="AM222" s="16">
        <v>8.6614173228346497E-2</v>
      </c>
      <c r="AN222" s="16"/>
      <c r="AO222" s="16">
        <v>7.3643410852713198E-2</v>
      </c>
      <c r="AP222" s="16">
        <v>8.99470899470899E-2</v>
      </c>
      <c r="AQ222" s="16">
        <v>0.100719424460432</v>
      </c>
      <c r="AR222" s="16">
        <v>0.12676056338028199</v>
      </c>
      <c r="AS222" s="16">
        <v>0.15</v>
      </c>
      <c r="AT222" s="16">
        <v>0</v>
      </c>
      <c r="AU222" s="16"/>
      <c r="AV222" s="16">
        <v>0</v>
      </c>
      <c r="AW222" s="16">
        <v>0</v>
      </c>
      <c r="AX222" s="16">
        <v>0.14285714285714299</v>
      </c>
      <c r="AY222" s="16">
        <v>0.1</v>
      </c>
      <c r="AZ222" s="16">
        <v>0</v>
      </c>
      <c r="BA222" s="16">
        <v>0</v>
      </c>
      <c r="BB222" s="16">
        <v>6.5789473684210495E-2</v>
      </c>
      <c r="BC222" s="16">
        <v>0.105263157894737</v>
      </c>
      <c r="BD222" s="16">
        <v>7.69230769230769E-2</v>
      </c>
      <c r="BE222" s="16">
        <v>0.12422360248447201</v>
      </c>
      <c r="BF222" s="16">
        <v>0.16867469879518099</v>
      </c>
      <c r="BG222" s="16">
        <v>9.0909090909090898E-2</v>
      </c>
      <c r="BH222" s="16">
        <v>7.2463768115942004E-2</v>
      </c>
      <c r="BI222" s="16">
        <v>0</v>
      </c>
      <c r="BJ222" s="16">
        <v>7.69230769230769E-2</v>
      </c>
      <c r="BK222" s="16">
        <v>2.7777777777777801E-2</v>
      </c>
      <c r="BL222" s="16">
        <v>6.25E-2</v>
      </c>
      <c r="BM222" s="16">
        <v>0</v>
      </c>
      <c r="BN222" s="16">
        <v>9.0909090909090898E-2</v>
      </c>
      <c r="BO222" s="16"/>
      <c r="BP222" s="16">
        <v>0.10377358490565999</v>
      </c>
      <c r="BQ222" s="16"/>
      <c r="BR222" s="16">
        <v>9.1379310344827602E-2</v>
      </c>
      <c r="BS222" s="16"/>
      <c r="BT222" s="16">
        <v>0.107226107226107</v>
      </c>
    </row>
    <row r="223" spans="2:72" x14ac:dyDescent="0.2">
      <c r="B223" t="s">
        <v>190</v>
      </c>
      <c r="C223" s="16">
        <v>8.2402234636871505E-2</v>
      </c>
      <c r="D223" s="16">
        <v>0.108527131782946</v>
      </c>
      <c r="E223" s="16">
        <v>6.9444444444444406E-2</v>
      </c>
      <c r="F223" s="16">
        <v>0.13793103448275901</v>
      </c>
      <c r="G223" s="16">
        <v>0.1</v>
      </c>
      <c r="H223" s="16">
        <v>0</v>
      </c>
      <c r="I223" s="16">
        <v>0.115384615384615</v>
      </c>
      <c r="J223" s="16">
        <v>4.4444444444444398E-2</v>
      </c>
      <c r="K223" s="16">
        <v>4.5454545454545497E-2</v>
      </c>
      <c r="L223" s="16">
        <v>3.03030303030303E-2</v>
      </c>
      <c r="M223" s="16">
        <v>6.8965517241379296E-2</v>
      </c>
      <c r="N223" s="16">
        <v>0</v>
      </c>
      <c r="O223" s="16">
        <v>0.125</v>
      </c>
      <c r="P223" s="16"/>
      <c r="Q223" s="16">
        <v>0</v>
      </c>
      <c r="R223" s="16">
        <v>0</v>
      </c>
      <c r="S223" s="16">
        <v>0</v>
      </c>
      <c r="T223" s="16">
        <v>4.5454545454545497E-2</v>
      </c>
      <c r="U223" s="16">
        <v>0.11363636363636399</v>
      </c>
      <c r="V223" s="16">
        <v>5.1948051948052E-2</v>
      </c>
      <c r="W223" s="16">
        <v>0.1</v>
      </c>
      <c r="X223" s="16">
        <v>0.08</v>
      </c>
      <c r="Y223" s="16">
        <v>0.115254237288136</v>
      </c>
      <c r="Z223" s="16"/>
      <c r="AA223" s="16">
        <v>5.5072463768115899E-2</v>
      </c>
      <c r="AB223" s="16">
        <v>0.108108108108108</v>
      </c>
      <c r="AC223" s="16"/>
      <c r="AD223" s="16">
        <v>0</v>
      </c>
      <c r="AE223" s="16">
        <v>5.7142857142857099E-2</v>
      </c>
      <c r="AF223" s="16">
        <v>0.14705882352941199</v>
      </c>
      <c r="AG223" s="16">
        <v>0</v>
      </c>
      <c r="AH223" s="16">
        <v>3.5714285714285698E-2</v>
      </c>
      <c r="AI223" s="16">
        <v>8.5714285714285701E-2</v>
      </c>
      <c r="AJ223" s="16">
        <v>8.5106382978723402E-2</v>
      </c>
      <c r="AK223" s="16">
        <v>0.118421052631579</v>
      </c>
      <c r="AL223" s="16">
        <v>0.11111111111111099</v>
      </c>
      <c r="AM223" s="16">
        <v>0.14173228346456701</v>
      </c>
      <c r="AN223" s="16"/>
      <c r="AO223" s="16">
        <v>5.0387596899224799E-2</v>
      </c>
      <c r="AP223" s="16">
        <v>0.10582010582010599</v>
      </c>
      <c r="AQ223" s="16">
        <v>0.100719424460432</v>
      </c>
      <c r="AR223" s="16">
        <v>4.2253521126760597E-2</v>
      </c>
      <c r="AS223" s="16">
        <v>0.2</v>
      </c>
      <c r="AT223" s="16">
        <v>7.69230769230769E-2</v>
      </c>
      <c r="AU223" s="16"/>
      <c r="AV223" s="16">
        <v>0</v>
      </c>
      <c r="AW223" s="16">
        <v>0</v>
      </c>
      <c r="AX223" s="16">
        <v>0.11688311688311701</v>
      </c>
      <c r="AY223" s="16">
        <v>0</v>
      </c>
      <c r="AZ223" s="16">
        <v>0</v>
      </c>
      <c r="BA223" s="16">
        <v>0.10638297872340401</v>
      </c>
      <c r="BB223" s="16">
        <v>9.2105263157894704E-2</v>
      </c>
      <c r="BC223" s="16">
        <v>5.2631578947368397E-2</v>
      </c>
      <c r="BD223" s="16">
        <v>0</v>
      </c>
      <c r="BE223" s="16">
        <v>9.9378881987577605E-2</v>
      </c>
      <c r="BF223" s="16">
        <v>0.132530120481928</v>
      </c>
      <c r="BG223" s="16">
        <v>0.18181818181818199</v>
      </c>
      <c r="BH223" s="16">
        <v>4.3478260869565202E-2</v>
      </c>
      <c r="BI223" s="16">
        <v>6.6666666666666693E-2</v>
      </c>
      <c r="BJ223" s="16">
        <v>0</v>
      </c>
      <c r="BK223" s="16">
        <v>0</v>
      </c>
      <c r="BL223" s="16">
        <v>6.25E-2</v>
      </c>
      <c r="BM223" s="16">
        <v>0.05</v>
      </c>
      <c r="BN223" s="16">
        <v>4.5454545454545497E-2</v>
      </c>
      <c r="BO223" s="16"/>
      <c r="BP223" s="16">
        <v>9.8113207547169803E-2</v>
      </c>
      <c r="BQ223" s="16"/>
      <c r="BR223" s="16">
        <v>8.4482758620689699E-2</v>
      </c>
      <c r="BS223" s="16"/>
      <c r="BT223" s="16">
        <v>0.114219114219114</v>
      </c>
    </row>
    <row r="224" spans="2:72" x14ac:dyDescent="0.2">
      <c r="B224" t="s">
        <v>191</v>
      </c>
      <c r="C224" s="16">
        <v>7.1229050279329603E-2</v>
      </c>
      <c r="D224" s="16">
        <v>9.6899224806201598E-2</v>
      </c>
      <c r="E224" s="16">
        <v>0</v>
      </c>
      <c r="F224" s="16">
        <v>6.8965517241379296E-2</v>
      </c>
      <c r="G224" s="16">
        <v>0.12</v>
      </c>
      <c r="H224" s="16">
        <v>8.5714285714285701E-2</v>
      </c>
      <c r="I224" s="16">
        <v>5.1282051282051301E-2</v>
      </c>
      <c r="J224" s="16">
        <v>4.4444444444444398E-2</v>
      </c>
      <c r="K224" s="16">
        <v>4.5454545454545497E-2</v>
      </c>
      <c r="L224" s="16">
        <v>6.0606060606060601E-2</v>
      </c>
      <c r="M224" s="16">
        <v>3.4482758620689703E-2</v>
      </c>
      <c r="N224" s="16">
        <v>0.125</v>
      </c>
      <c r="O224" s="16">
        <v>0</v>
      </c>
      <c r="P224" s="16"/>
      <c r="Q224" s="16">
        <v>8.1081081081081099E-2</v>
      </c>
      <c r="R224" s="16">
        <v>0</v>
      </c>
      <c r="S224" s="16">
        <v>2.8571428571428598E-2</v>
      </c>
      <c r="T224" s="16">
        <v>4.5454545454545497E-2</v>
      </c>
      <c r="U224" s="16">
        <v>2.27272727272727E-2</v>
      </c>
      <c r="V224" s="16">
        <v>0.11688311688311701</v>
      </c>
      <c r="W224" s="16">
        <v>8.7499999999999994E-2</v>
      </c>
      <c r="X224" s="16">
        <v>1.3333333333333299E-2</v>
      </c>
      <c r="Y224" s="16">
        <v>9.1525423728813601E-2</v>
      </c>
      <c r="Z224" s="16"/>
      <c r="AA224" s="16">
        <v>6.6666666666666693E-2</v>
      </c>
      <c r="AB224" s="16">
        <v>7.5675675675675694E-2</v>
      </c>
      <c r="AC224" s="16"/>
      <c r="AD224" s="16">
        <v>2.5641025641025599E-2</v>
      </c>
      <c r="AE224" s="16">
        <v>2.8571428571428598E-2</v>
      </c>
      <c r="AF224" s="16">
        <v>5.8823529411764698E-2</v>
      </c>
      <c r="AG224" s="16">
        <v>7.0175438596491196E-2</v>
      </c>
      <c r="AH224" s="16">
        <v>7.1428571428571397E-2</v>
      </c>
      <c r="AI224" s="16">
        <v>7.1428571428571397E-2</v>
      </c>
      <c r="AJ224" s="16">
        <v>7.4468085106383003E-2</v>
      </c>
      <c r="AK224" s="16">
        <v>0.13157894736842099</v>
      </c>
      <c r="AL224" s="16">
        <v>4.9382716049382699E-2</v>
      </c>
      <c r="AM224" s="16">
        <v>8.6614173228346497E-2</v>
      </c>
      <c r="AN224" s="16"/>
      <c r="AO224" s="16">
        <v>5.4263565891472902E-2</v>
      </c>
      <c r="AP224" s="16">
        <v>7.4074074074074098E-2</v>
      </c>
      <c r="AQ224" s="16">
        <v>8.6330935251798593E-2</v>
      </c>
      <c r="AR224" s="16">
        <v>9.85915492957746E-2</v>
      </c>
      <c r="AS224" s="16">
        <v>0.1</v>
      </c>
      <c r="AT224" s="16">
        <v>0</v>
      </c>
      <c r="AU224" s="16"/>
      <c r="AV224" s="16">
        <v>0</v>
      </c>
      <c r="AW224" s="16">
        <v>0</v>
      </c>
      <c r="AX224" s="16">
        <v>3.8961038961039002E-2</v>
      </c>
      <c r="AY224" s="16">
        <v>0.1</v>
      </c>
      <c r="AZ224" s="16">
        <v>0</v>
      </c>
      <c r="BA224" s="16">
        <v>6.3829787234042507E-2</v>
      </c>
      <c r="BB224" s="16">
        <v>7.8947368421052599E-2</v>
      </c>
      <c r="BC224" s="16">
        <v>0</v>
      </c>
      <c r="BD224" s="16">
        <v>7.69230769230769E-2</v>
      </c>
      <c r="BE224" s="16">
        <v>9.3167701863354005E-2</v>
      </c>
      <c r="BF224" s="16">
        <v>0.108433734939759</v>
      </c>
      <c r="BG224" s="16">
        <v>0.18181818181818199</v>
      </c>
      <c r="BH224" s="16">
        <v>8.6956521739130405E-2</v>
      </c>
      <c r="BI224" s="16">
        <v>6.6666666666666693E-2</v>
      </c>
      <c r="BJ224" s="16">
        <v>0</v>
      </c>
      <c r="BK224" s="16">
        <v>2.7777777777777801E-2</v>
      </c>
      <c r="BL224" s="16">
        <v>3.125E-2</v>
      </c>
      <c r="BM224" s="16">
        <v>0.05</v>
      </c>
      <c r="BN224" s="16">
        <v>4.5454545454545497E-2</v>
      </c>
      <c r="BO224" s="16"/>
      <c r="BP224" s="16">
        <v>7.5471698113207503E-2</v>
      </c>
      <c r="BQ224" s="16"/>
      <c r="BR224" s="16">
        <v>6.3793103448275906E-2</v>
      </c>
      <c r="BS224" s="16"/>
      <c r="BT224" s="16">
        <v>8.3916083916083906E-2</v>
      </c>
    </row>
    <row r="225" spans="2:72" x14ac:dyDescent="0.2">
      <c r="B225" t="s">
        <v>192</v>
      </c>
      <c r="C225" s="16">
        <v>6.8435754189944104E-2</v>
      </c>
      <c r="D225" s="16">
        <v>6.2015503875968998E-2</v>
      </c>
      <c r="E225" s="16">
        <v>0.11111111111111099</v>
      </c>
      <c r="F225" s="16">
        <v>3.4482758620689703E-2</v>
      </c>
      <c r="G225" s="16">
        <v>0.12</v>
      </c>
      <c r="H225" s="16">
        <v>5.7142857142857099E-2</v>
      </c>
      <c r="I225" s="16">
        <v>6.4102564102564097E-2</v>
      </c>
      <c r="J225" s="16">
        <v>6.6666666666666693E-2</v>
      </c>
      <c r="K225" s="16">
        <v>9.0909090909090898E-2</v>
      </c>
      <c r="L225" s="16">
        <v>1.5151515151515201E-2</v>
      </c>
      <c r="M225" s="16">
        <v>6.8965517241379296E-2</v>
      </c>
      <c r="N225" s="16">
        <v>0.125</v>
      </c>
      <c r="O225" s="16">
        <v>0</v>
      </c>
      <c r="P225" s="16"/>
      <c r="Q225" s="16">
        <v>5.4054054054054099E-2</v>
      </c>
      <c r="R225" s="16">
        <v>0</v>
      </c>
      <c r="S225" s="16">
        <v>0</v>
      </c>
      <c r="T225" s="16">
        <v>2.27272727272727E-2</v>
      </c>
      <c r="U225" s="16">
        <v>4.5454545454545497E-2</v>
      </c>
      <c r="V225" s="16">
        <v>7.7922077922077906E-2</v>
      </c>
      <c r="W225" s="16">
        <v>6.25E-2</v>
      </c>
      <c r="X225" s="16">
        <v>6.6666666666666693E-2</v>
      </c>
      <c r="Y225" s="16">
        <v>9.4915254237288096E-2</v>
      </c>
      <c r="Z225" s="16"/>
      <c r="AA225" s="16">
        <v>4.6376811594202899E-2</v>
      </c>
      <c r="AB225" s="16">
        <v>8.9189189189189194E-2</v>
      </c>
      <c r="AC225" s="16"/>
      <c r="AD225" s="16">
        <v>3.8461538461538498E-2</v>
      </c>
      <c r="AE225" s="16">
        <v>0.114285714285714</v>
      </c>
      <c r="AF225" s="16">
        <v>0</v>
      </c>
      <c r="AG225" s="16">
        <v>1.7543859649122799E-2</v>
      </c>
      <c r="AH225" s="16">
        <v>0.125</v>
      </c>
      <c r="AI225" s="16">
        <v>2.8571428571428598E-2</v>
      </c>
      <c r="AJ225" s="16">
        <v>0.10638297872340401</v>
      </c>
      <c r="AK225" s="16">
        <v>7.8947368421052599E-2</v>
      </c>
      <c r="AL225" s="16">
        <v>7.4074074074074098E-2</v>
      </c>
      <c r="AM225" s="16">
        <v>7.8740157480315001E-2</v>
      </c>
      <c r="AN225" s="16"/>
      <c r="AO225" s="16">
        <v>5.0387596899224799E-2</v>
      </c>
      <c r="AP225" s="16">
        <v>5.8201058201058198E-2</v>
      </c>
      <c r="AQ225" s="16">
        <v>8.6330935251798593E-2</v>
      </c>
      <c r="AR225" s="16">
        <v>0.11267605633802801</v>
      </c>
      <c r="AS225" s="16">
        <v>7.4999999999999997E-2</v>
      </c>
      <c r="AT225" s="16">
        <v>7.69230769230769E-2</v>
      </c>
      <c r="AU225" s="16"/>
      <c r="AV225" s="16">
        <v>0.16666666666666699</v>
      </c>
      <c r="AW225" s="16">
        <v>0</v>
      </c>
      <c r="AX225" s="16">
        <v>6.4935064935064901E-2</v>
      </c>
      <c r="AY225" s="16">
        <v>0</v>
      </c>
      <c r="AZ225" s="16">
        <v>0</v>
      </c>
      <c r="BA225" s="16">
        <v>4.2553191489361701E-2</v>
      </c>
      <c r="BB225" s="16">
        <v>6.5789473684210495E-2</v>
      </c>
      <c r="BC225" s="16">
        <v>5.2631578947368397E-2</v>
      </c>
      <c r="BD225" s="16">
        <v>7.69230769230769E-2</v>
      </c>
      <c r="BE225" s="16">
        <v>7.4534161490683204E-2</v>
      </c>
      <c r="BF225" s="16">
        <v>8.4337349397590397E-2</v>
      </c>
      <c r="BG225" s="16">
        <v>0</v>
      </c>
      <c r="BH225" s="16">
        <v>7.2463768115942004E-2</v>
      </c>
      <c r="BI225" s="16">
        <v>6.6666666666666693E-2</v>
      </c>
      <c r="BJ225" s="16">
        <v>0.15384615384615399</v>
      </c>
      <c r="BK225" s="16">
        <v>8.3333333333333301E-2</v>
      </c>
      <c r="BL225" s="16">
        <v>9.375E-2</v>
      </c>
      <c r="BM225" s="16">
        <v>0</v>
      </c>
      <c r="BN225" s="16">
        <v>4.5454545454545497E-2</v>
      </c>
      <c r="BO225" s="16"/>
      <c r="BP225" s="16">
        <v>6.4150943396226401E-2</v>
      </c>
      <c r="BQ225" s="16"/>
      <c r="BR225" s="16">
        <v>6.7241379310344795E-2</v>
      </c>
      <c r="BS225" s="16"/>
      <c r="BT225" s="16">
        <v>7.69230769230769E-2</v>
      </c>
    </row>
    <row r="226" spans="2:72" x14ac:dyDescent="0.2">
      <c r="B226" t="s">
        <v>193</v>
      </c>
      <c r="C226" s="16">
        <v>6.7039106145251395E-2</v>
      </c>
      <c r="D226" s="16">
        <v>8.9147286821705404E-2</v>
      </c>
      <c r="E226" s="16">
        <v>4.1666666666666699E-2</v>
      </c>
      <c r="F226" s="16">
        <v>3.4482758620689703E-2</v>
      </c>
      <c r="G226" s="16">
        <v>0.08</v>
      </c>
      <c r="H226" s="16">
        <v>0.14285714285714299</v>
      </c>
      <c r="I226" s="16">
        <v>5.1282051282051301E-2</v>
      </c>
      <c r="J226" s="16">
        <v>6.6666666666666693E-2</v>
      </c>
      <c r="K226" s="16">
        <v>0.13636363636363599</v>
      </c>
      <c r="L226" s="16">
        <v>1.5151515151515201E-2</v>
      </c>
      <c r="M226" s="16">
        <v>0</v>
      </c>
      <c r="N226" s="16">
        <v>4.1666666666666699E-2</v>
      </c>
      <c r="O226" s="16">
        <v>0</v>
      </c>
      <c r="P226" s="16"/>
      <c r="Q226" s="16">
        <v>2.7027027027027001E-2</v>
      </c>
      <c r="R226" s="16">
        <v>3.5714285714285698E-2</v>
      </c>
      <c r="S226" s="16">
        <v>0</v>
      </c>
      <c r="T226" s="16">
        <v>9.0909090909090898E-2</v>
      </c>
      <c r="U226" s="16">
        <v>0</v>
      </c>
      <c r="V226" s="16">
        <v>6.4935064935064901E-2</v>
      </c>
      <c r="W226" s="16">
        <v>6.25E-2</v>
      </c>
      <c r="X226" s="16">
        <v>0.08</v>
      </c>
      <c r="Y226" s="16">
        <v>8.8135593220338995E-2</v>
      </c>
      <c r="Z226" s="16"/>
      <c r="AA226" s="16">
        <v>4.6376811594202899E-2</v>
      </c>
      <c r="AB226" s="16">
        <v>8.6486486486486505E-2</v>
      </c>
      <c r="AC226" s="16"/>
      <c r="AD226" s="16">
        <v>5.1282051282051301E-2</v>
      </c>
      <c r="AE226" s="16">
        <v>5.7142857142857099E-2</v>
      </c>
      <c r="AF226" s="16">
        <v>5.8823529411764698E-2</v>
      </c>
      <c r="AG226" s="16">
        <v>3.5087719298245598E-2</v>
      </c>
      <c r="AH226" s="16">
        <v>0.107142857142857</v>
      </c>
      <c r="AI226" s="16">
        <v>5.7142857142857099E-2</v>
      </c>
      <c r="AJ226" s="16">
        <v>0.117021276595745</v>
      </c>
      <c r="AK226" s="16">
        <v>0.105263157894737</v>
      </c>
      <c r="AL226" s="16">
        <v>0</v>
      </c>
      <c r="AM226" s="16">
        <v>6.2992125984251995E-2</v>
      </c>
      <c r="AN226" s="16"/>
      <c r="AO226" s="16">
        <v>4.6511627906976702E-2</v>
      </c>
      <c r="AP226" s="16">
        <v>7.9365079365079402E-2</v>
      </c>
      <c r="AQ226" s="16">
        <v>6.4748201438848907E-2</v>
      </c>
      <c r="AR226" s="16">
        <v>8.4507042253521097E-2</v>
      </c>
      <c r="AS226" s="16">
        <v>0.15</v>
      </c>
      <c r="AT226" s="16">
        <v>0</v>
      </c>
      <c r="AU226" s="16"/>
      <c r="AV226" s="16">
        <v>0.16666666666666699</v>
      </c>
      <c r="AW226" s="16">
        <v>0</v>
      </c>
      <c r="AX226" s="16">
        <v>0.14285714285714299</v>
      </c>
      <c r="AY226" s="16">
        <v>0</v>
      </c>
      <c r="AZ226" s="16">
        <v>0</v>
      </c>
      <c r="BA226" s="16">
        <v>4.2553191489361701E-2</v>
      </c>
      <c r="BB226" s="16">
        <v>5.2631578947368397E-2</v>
      </c>
      <c r="BC226" s="16">
        <v>0</v>
      </c>
      <c r="BD226" s="16">
        <v>0</v>
      </c>
      <c r="BE226" s="16">
        <v>5.5900621118012403E-2</v>
      </c>
      <c r="BF226" s="16">
        <v>4.81927710843374E-2</v>
      </c>
      <c r="BG226" s="16">
        <v>0</v>
      </c>
      <c r="BH226" s="16">
        <v>8.6956521739130405E-2</v>
      </c>
      <c r="BI226" s="16">
        <v>0.133333333333333</v>
      </c>
      <c r="BJ226" s="16">
        <v>0.15384615384615399</v>
      </c>
      <c r="BK226" s="16">
        <v>5.5555555555555601E-2</v>
      </c>
      <c r="BL226" s="16">
        <v>6.25E-2</v>
      </c>
      <c r="BM226" s="16">
        <v>0.05</v>
      </c>
      <c r="BN226" s="16">
        <v>9.0909090909090898E-2</v>
      </c>
      <c r="BO226" s="16"/>
      <c r="BP226" s="16">
        <v>7.3584905660377398E-2</v>
      </c>
      <c r="BQ226" s="16"/>
      <c r="BR226" s="16">
        <v>6.8965517241379296E-2</v>
      </c>
      <c r="BS226" s="16"/>
      <c r="BT226" s="16">
        <v>7.2261072261072298E-2</v>
      </c>
    </row>
    <row r="227" spans="2:72" x14ac:dyDescent="0.2">
      <c r="B227" t="s">
        <v>194</v>
      </c>
      <c r="C227" s="16">
        <v>6.0055865921787702E-2</v>
      </c>
      <c r="D227" s="16">
        <v>8.1395348837209294E-2</v>
      </c>
      <c r="E227" s="16">
        <v>8.3333333333333301E-2</v>
      </c>
      <c r="F227" s="16">
        <v>6.8965517241379296E-2</v>
      </c>
      <c r="G227" s="16">
        <v>0.06</v>
      </c>
      <c r="H227" s="16">
        <v>5.7142857142857099E-2</v>
      </c>
      <c r="I227" s="16">
        <v>1.2820512820512799E-2</v>
      </c>
      <c r="J227" s="16">
        <v>6.6666666666666693E-2</v>
      </c>
      <c r="K227" s="16">
        <v>0</v>
      </c>
      <c r="L227" s="16">
        <v>7.5757575757575801E-2</v>
      </c>
      <c r="M227" s="16">
        <v>0</v>
      </c>
      <c r="N227" s="16">
        <v>0</v>
      </c>
      <c r="O227" s="16">
        <v>0</v>
      </c>
      <c r="P227" s="16"/>
      <c r="Q227" s="16">
        <v>5.4054054054054099E-2</v>
      </c>
      <c r="R227" s="16">
        <v>0</v>
      </c>
      <c r="S227" s="16">
        <v>5.7142857142857099E-2</v>
      </c>
      <c r="T227" s="16">
        <v>2.27272727272727E-2</v>
      </c>
      <c r="U227" s="16">
        <v>4.5454545454545497E-2</v>
      </c>
      <c r="V227" s="16">
        <v>6.4935064935064901E-2</v>
      </c>
      <c r="W227" s="16">
        <v>0.05</v>
      </c>
      <c r="X227" s="16">
        <v>0.04</v>
      </c>
      <c r="Y227" s="16">
        <v>8.1355932203389797E-2</v>
      </c>
      <c r="Z227" s="16"/>
      <c r="AA227" s="16">
        <v>4.6376811594202899E-2</v>
      </c>
      <c r="AB227" s="16">
        <v>7.2972972972973005E-2</v>
      </c>
      <c r="AC227" s="16"/>
      <c r="AD227" s="16">
        <v>5.1282051282051301E-2</v>
      </c>
      <c r="AE227" s="16">
        <v>5.7142857142857099E-2</v>
      </c>
      <c r="AF227" s="16">
        <v>2.9411764705882401E-2</v>
      </c>
      <c r="AG227" s="16">
        <v>5.2631578947368397E-2</v>
      </c>
      <c r="AH227" s="16">
        <v>8.9285714285714302E-2</v>
      </c>
      <c r="AI227" s="16">
        <v>4.2857142857142899E-2</v>
      </c>
      <c r="AJ227" s="16">
        <v>6.3829787234042507E-2</v>
      </c>
      <c r="AK227" s="16">
        <v>7.8947368421052599E-2</v>
      </c>
      <c r="AL227" s="16">
        <v>7.4074074074074098E-2</v>
      </c>
      <c r="AM227" s="16">
        <v>5.5118110236220499E-2</v>
      </c>
      <c r="AN227" s="16"/>
      <c r="AO227" s="16">
        <v>4.6511627906976702E-2</v>
      </c>
      <c r="AP227" s="16">
        <v>5.29100529100529E-2</v>
      </c>
      <c r="AQ227" s="16">
        <v>5.0359712230215799E-2</v>
      </c>
      <c r="AR227" s="16">
        <v>9.85915492957746E-2</v>
      </c>
      <c r="AS227" s="16">
        <v>0.15</v>
      </c>
      <c r="AT227" s="16">
        <v>7.69230769230769E-2</v>
      </c>
      <c r="AU227" s="16"/>
      <c r="AV227" s="16">
        <v>0</v>
      </c>
      <c r="AW227" s="16">
        <v>0</v>
      </c>
      <c r="AX227" s="16">
        <v>5.1948051948052E-2</v>
      </c>
      <c r="AY227" s="16">
        <v>0.1</v>
      </c>
      <c r="AZ227" s="16">
        <v>0.25</v>
      </c>
      <c r="BA227" s="16">
        <v>8.5106382978723402E-2</v>
      </c>
      <c r="BB227" s="16">
        <v>2.6315789473684199E-2</v>
      </c>
      <c r="BC227" s="16">
        <v>0</v>
      </c>
      <c r="BD227" s="16">
        <v>7.69230769230769E-2</v>
      </c>
      <c r="BE227" s="16">
        <v>6.2111801242236003E-2</v>
      </c>
      <c r="BF227" s="16">
        <v>0.108433734939759</v>
      </c>
      <c r="BG227" s="16">
        <v>0</v>
      </c>
      <c r="BH227" s="16">
        <v>0.101449275362319</v>
      </c>
      <c r="BI227" s="16">
        <v>0</v>
      </c>
      <c r="BJ227" s="16">
        <v>0</v>
      </c>
      <c r="BK227" s="16">
        <v>2.7777777777777801E-2</v>
      </c>
      <c r="BL227" s="16">
        <v>0</v>
      </c>
      <c r="BM227" s="16">
        <v>0.05</v>
      </c>
      <c r="BN227" s="16">
        <v>9.0909090909090898E-2</v>
      </c>
      <c r="BO227" s="16"/>
      <c r="BP227" s="16">
        <v>6.6037735849056603E-2</v>
      </c>
      <c r="BQ227" s="16"/>
      <c r="BR227" s="16">
        <v>6.0344827586206899E-2</v>
      </c>
      <c r="BS227" s="16"/>
      <c r="BT227" s="16">
        <v>7.4592074592074606E-2</v>
      </c>
    </row>
    <row r="228" spans="2:72" x14ac:dyDescent="0.2">
      <c r="B228" t="s">
        <v>122</v>
      </c>
      <c r="C228" s="16">
        <v>2.7932960893854702E-3</v>
      </c>
      <c r="D228" s="16">
        <v>7.7519379844961196E-3</v>
      </c>
      <c r="E228" s="16">
        <v>0</v>
      </c>
      <c r="F228" s="16">
        <v>0</v>
      </c>
      <c r="G228" s="16">
        <v>0</v>
      </c>
      <c r="H228" s="16">
        <v>0</v>
      </c>
      <c r="I228" s="16">
        <v>0</v>
      </c>
      <c r="J228" s="16">
        <v>0</v>
      </c>
      <c r="K228" s="16">
        <v>0</v>
      </c>
      <c r="L228" s="16">
        <v>0</v>
      </c>
      <c r="M228" s="16">
        <v>0</v>
      </c>
      <c r="N228" s="16">
        <v>0</v>
      </c>
      <c r="O228" s="16">
        <v>0</v>
      </c>
      <c r="P228" s="16"/>
      <c r="Q228" s="16">
        <v>0</v>
      </c>
      <c r="R228" s="16">
        <v>0</v>
      </c>
      <c r="S228" s="16">
        <v>2.8571428571428598E-2</v>
      </c>
      <c r="T228" s="16">
        <v>0</v>
      </c>
      <c r="U228" s="16">
        <v>0</v>
      </c>
      <c r="V228" s="16">
        <v>0</v>
      </c>
      <c r="W228" s="16">
        <v>0</v>
      </c>
      <c r="X228" s="16">
        <v>0</v>
      </c>
      <c r="Y228" s="16">
        <v>3.3898305084745801E-3</v>
      </c>
      <c r="Z228" s="16"/>
      <c r="AA228" s="16">
        <v>2.8985507246376799E-3</v>
      </c>
      <c r="AB228" s="16">
        <v>2.7027027027026998E-3</v>
      </c>
      <c r="AC228" s="16"/>
      <c r="AD228" s="16">
        <v>0</v>
      </c>
      <c r="AE228" s="16">
        <v>0</v>
      </c>
      <c r="AF228" s="16">
        <v>5.8823529411764698E-2</v>
      </c>
      <c r="AG228" s="16">
        <v>0</v>
      </c>
      <c r="AH228" s="16">
        <v>0</v>
      </c>
      <c r="AI228" s="16">
        <v>0</v>
      </c>
      <c r="AJ228" s="16">
        <v>0</v>
      </c>
      <c r="AK228" s="16">
        <v>0</v>
      </c>
      <c r="AL228" s="16">
        <v>0</v>
      </c>
      <c r="AM228" s="16">
        <v>0</v>
      </c>
      <c r="AN228" s="16"/>
      <c r="AO228" s="16">
        <v>3.8759689922480598E-3</v>
      </c>
      <c r="AP228" s="16">
        <v>0</v>
      </c>
      <c r="AQ228" s="16">
        <v>7.1942446043165497E-3</v>
      </c>
      <c r="AR228" s="16">
        <v>0</v>
      </c>
      <c r="AS228" s="16">
        <v>0</v>
      </c>
      <c r="AT228" s="16">
        <v>0</v>
      </c>
      <c r="AU228" s="16"/>
      <c r="AV228" s="16">
        <v>0</v>
      </c>
      <c r="AW228" s="16">
        <v>0</v>
      </c>
      <c r="AX228" s="16">
        <v>0</v>
      </c>
      <c r="AY228" s="16">
        <v>0</v>
      </c>
      <c r="AZ228" s="16">
        <v>0</v>
      </c>
      <c r="BA228" s="16">
        <v>0</v>
      </c>
      <c r="BB228" s="16">
        <v>0</v>
      </c>
      <c r="BC228" s="16">
        <v>0</v>
      </c>
      <c r="BD228" s="16">
        <v>0</v>
      </c>
      <c r="BE228" s="16">
        <v>6.2111801242236003E-3</v>
      </c>
      <c r="BF228" s="16">
        <v>0</v>
      </c>
      <c r="BG228" s="16">
        <v>0</v>
      </c>
      <c r="BH228" s="16">
        <v>0</v>
      </c>
      <c r="BI228" s="16">
        <v>0</v>
      </c>
      <c r="BJ228" s="16">
        <v>0</v>
      </c>
      <c r="BK228" s="16">
        <v>0</v>
      </c>
      <c r="BL228" s="16">
        <v>0</v>
      </c>
      <c r="BM228" s="16">
        <v>0</v>
      </c>
      <c r="BN228" s="16">
        <v>4.5454545454545497E-2</v>
      </c>
      <c r="BO228" s="16"/>
      <c r="BP228" s="16">
        <v>1.88679245283019E-3</v>
      </c>
      <c r="BQ228" s="16"/>
      <c r="BR228" s="16">
        <v>3.4482758620689698E-3</v>
      </c>
      <c r="BS228" s="16"/>
      <c r="BT228" s="16">
        <v>0</v>
      </c>
    </row>
    <row r="229" spans="2:72" x14ac:dyDescent="0.2">
      <c r="B229" t="s">
        <v>100</v>
      </c>
      <c r="C229" s="16">
        <v>8.3798882681564192E-3</v>
      </c>
      <c r="D229" s="16">
        <v>7.7519379844961196E-3</v>
      </c>
      <c r="E229" s="16">
        <v>1.38888888888889E-2</v>
      </c>
      <c r="F229" s="16">
        <v>0</v>
      </c>
      <c r="G229" s="16">
        <v>0</v>
      </c>
      <c r="H229" s="16">
        <v>5.7142857142857099E-2</v>
      </c>
      <c r="I229" s="16">
        <v>0</v>
      </c>
      <c r="J229" s="16">
        <v>0</v>
      </c>
      <c r="K229" s="16">
        <v>0</v>
      </c>
      <c r="L229" s="16">
        <v>1.5151515151515201E-2</v>
      </c>
      <c r="M229" s="16">
        <v>0</v>
      </c>
      <c r="N229" s="16">
        <v>0</v>
      </c>
      <c r="O229" s="16">
        <v>0</v>
      </c>
      <c r="P229" s="16"/>
      <c r="Q229" s="16">
        <v>5.4054054054054099E-2</v>
      </c>
      <c r="R229" s="16">
        <v>3.5714285714285698E-2</v>
      </c>
      <c r="S229" s="16">
        <v>0</v>
      </c>
      <c r="T229" s="16">
        <v>2.27272727272727E-2</v>
      </c>
      <c r="U229" s="16">
        <v>0</v>
      </c>
      <c r="V229" s="16">
        <v>0</v>
      </c>
      <c r="W229" s="16">
        <v>1.2500000000000001E-2</v>
      </c>
      <c r="X229" s="16">
        <v>0</v>
      </c>
      <c r="Y229" s="16">
        <v>3.3898305084745801E-3</v>
      </c>
      <c r="Z229" s="16"/>
      <c r="AA229" s="16">
        <v>1.4492753623188401E-2</v>
      </c>
      <c r="AB229" s="16">
        <v>2.7027027027026998E-3</v>
      </c>
      <c r="AC229" s="16"/>
      <c r="AD229" s="16">
        <v>3.8461538461538498E-2</v>
      </c>
      <c r="AE229" s="16">
        <v>2.8571428571428598E-2</v>
      </c>
      <c r="AF229" s="16">
        <v>0</v>
      </c>
      <c r="AG229" s="16">
        <v>0</v>
      </c>
      <c r="AH229" s="16">
        <v>0</v>
      </c>
      <c r="AI229" s="16">
        <v>2.8571428571428598E-2</v>
      </c>
      <c r="AJ229" s="16">
        <v>0</v>
      </c>
      <c r="AK229" s="16">
        <v>0</v>
      </c>
      <c r="AL229" s="16">
        <v>0</v>
      </c>
      <c r="AM229" s="16">
        <v>0</v>
      </c>
      <c r="AN229" s="16"/>
      <c r="AO229" s="16">
        <v>1.16279069767442E-2</v>
      </c>
      <c r="AP229" s="16">
        <v>5.2910052910052898E-3</v>
      </c>
      <c r="AQ229" s="16">
        <v>7.1942446043165497E-3</v>
      </c>
      <c r="AR229" s="16">
        <v>0</v>
      </c>
      <c r="AS229" s="16">
        <v>2.5000000000000001E-2</v>
      </c>
      <c r="AT229" s="16">
        <v>0</v>
      </c>
      <c r="AU229" s="16"/>
      <c r="AV229" s="16">
        <v>0</v>
      </c>
      <c r="AW229" s="16">
        <v>0</v>
      </c>
      <c r="AX229" s="16">
        <v>0</v>
      </c>
      <c r="AY229" s="16">
        <v>0.1</v>
      </c>
      <c r="AZ229" s="16">
        <v>0</v>
      </c>
      <c r="BA229" s="16">
        <v>0</v>
      </c>
      <c r="BB229" s="16">
        <v>2.6315789473684199E-2</v>
      </c>
      <c r="BC229" s="16">
        <v>0</v>
      </c>
      <c r="BD229" s="16">
        <v>0</v>
      </c>
      <c r="BE229" s="16">
        <v>0</v>
      </c>
      <c r="BF229" s="16">
        <v>0</v>
      </c>
      <c r="BG229" s="16">
        <v>0</v>
      </c>
      <c r="BH229" s="16">
        <v>0</v>
      </c>
      <c r="BI229" s="16">
        <v>0.133333333333333</v>
      </c>
      <c r="BJ229" s="16">
        <v>0</v>
      </c>
      <c r="BK229" s="16">
        <v>0</v>
      </c>
      <c r="BL229" s="16">
        <v>0</v>
      </c>
      <c r="BM229" s="16">
        <v>0.05</v>
      </c>
      <c r="BN229" s="16">
        <v>0</v>
      </c>
      <c r="BO229" s="16"/>
      <c r="BP229" s="16">
        <v>7.5471698113207496E-3</v>
      </c>
      <c r="BQ229" s="16"/>
      <c r="BR229" s="16">
        <v>6.8965517241379301E-3</v>
      </c>
      <c r="BS229" s="16"/>
      <c r="BT229" s="16">
        <v>9.3240093240093205E-3</v>
      </c>
    </row>
    <row r="230" spans="2:72" x14ac:dyDescent="0.2">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row>
    <row r="231" spans="2:72" x14ac:dyDescent="0.2">
      <c r="B231" s="6" t="s">
        <v>212</v>
      </c>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row>
    <row r="232" spans="2:72" x14ac:dyDescent="0.2">
      <c r="B232" s="22" t="s">
        <v>92</v>
      </c>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row>
    <row r="233" spans="2:72" x14ac:dyDescent="0.2">
      <c r="B233" t="s">
        <v>203</v>
      </c>
      <c r="C233" s="16">
        <v>2.7972027972028E-2</v>
      </c>
      <c r="D233" s="16">
        <v>5.7971014492753598E-3</v>
      </c>
      <c r="E233" s="16">
        <v>5.8823529411764698E-2</v>
      </c>
      <c r="F233" s="16">
        <v>2.27272727272727E-2</v>
      </c>
      <c r="G233" s="16">
        <v>0</v>
      </c>
      <c r="H233" s="16">
        <v>5.3571428571428603E-2</v>
      </c>
      <c r="I233" s="16">
        <v>3.1914893617021302E-2</v>
      </c>
      <c r="J233" s="16">
        <v>4.47761194029851E-2</v>
      </c>
      <c r="K233" s="16">
        <v>6.4516129032258104E-2</v>
      </c>
      <c r="L233" s="16">
        <v>3.3707865168539297E-2</v>
      </c>
      <c r="M233" s="16">
        <v>2.5000000000000001E-2</v>
      </c>
      <c r="N233" s="16">
        <v>8.8235294117647106E-2</v>
      </c>
      <c r="O233" s="16">
        <v>0</v>
      </c>
      <c r="P233" s="16"/>
      <c r="Q233" s="16">
        <v>0.17460317460317501</v>
      </c>
      <c r="R233" s="16">
        <v>8.4507042253521097E-2</v>
      </c>
      <c r="S233" s="16">
        <v>4.8387096774193498E-2</v>
      </c>
      <c r="T233" s="16">
        <v>0</v>
      </c>
      <c r="U233" s="16">
        <v>4.8387096774193498E-2</v>
      </c>
      <c r="V233" s="16">
        <v>9.9009900990098994E-3</v>
      </c>
      <c r="W233" s="16">
        <v>1.7543859649122799E-2</v>
      </c>
      <c r="X233" s="16">
        <v>0</v>
      </c>
      <c r="Y233" s="16">
        <v>2.7624309392265201E-3</v>
      </c>
      <c r="Z233" s="16"/>
      <c r="AA233" s="16">
        <v>4.7794117647058799E-2</v>
      </c>
      <c r="AB233" s="16">
        <v>2.1929824561403499E-3</v>
      </c>
      <c r="AC233" s="16"/>
      <c r="AD233" s="16">
        <v>0.12230215827338101</v>
      </c>
      <c r="AE233" s="16">
        <v>6.15384615384615E-2</v>
      </c>
      <c r="AF233" s="16">
        <v>3.1746031746031703E-2</v>
      </c>
      <c r="AG233" s="16">
        <v>2.0833333333333301E-2</v>
      </c>
      <c r="AH233" s="16">
        <v>0</v>
      </c>
      <c r="AI233" s="16">
        <v>0</v>
      </c>
      <c r="AJ233" s="16">
        <v>8.4033613445378096E-3</v>
      </c>
      <c r="AK233" s="16">
        <v>0</v>
      </c>
      <c r="AL233" s="16">
        <v>0</v>
      </c>
      <c r="AM233" s="16">
        <v>6.41025641025641E-3</v>
      </c>
      <c r="AN233" s="16"/>
      <c r="AO233" s="16">
        <v>3.5714285714285698E-2</v>
      </c>
      <c r="AP233" s="16">
        <v>2.3904382470119501E-2</v>
      </c>
      <c r="AQ233" s="16">
        <v>2.2857142857142899E-2</v>
      </c>
      <c r="AR233" s="16">
        <v>2.06185567010309E-2</v>
      </c>
      <c r="AS233" s="16">
        <v>0</v>
      </c>
      <c r="AT233" s="16">
        <v>0</v>
      </c>
      <c r="AU233" s="16"/>
      <c r="AV233" s="16">
        <v>0</v>
      </c>
      <c r="AW233" s="16">
        <v>0</v>
      </c>
      <c r="AX233" s="16">
        <v>0</v>
      </c>
      <c r="AY233" s="16">
        <v>0</v>
      </c>
      <c r="AZ233" s="16">
        <v>0</v>
      </c>
      <c r="BA233" s="16">
        <v>2.9411764705882401E-2</v>
      </c>
      <c r="BB233" s="16">
        <v>7.69230769230769E-2</v>
      </c>
      <c r="BC233" s="16">
        <v>3.3333333333333298E-2</v>
      </c>
      <c r="BD233" s="16">
        <v>4.7619047619047603E-2</v>
      </c>
      <c r="BE233" s="16">
        <v>3.3816425120772903E-2</v>
      </c>
      <c r="BF233" s="16">
        <v>0</v>
      </c>
      <c r="BG233" s="16">
        <v>0</v>
      </c>
      <c r="BH233" s="16">
        <v>2.2222222222222199E-2</v>
      </c>
      <c r="BI233" s="16">
        <v>0.05</v>
      </c>
      <c r="BJ233" s="16">
        <v>6.6666666666666693E-2</v>
      </c>
      <c r="BK233" s="16">
        <v>0</v>
      </c>
      <c r="BL233" s="16">
        <v>1.9607843137254902E-2</v>
      </c>
      <c r="BM233" s="16">
        <v>8.3333333333333301E-2</v>
      </c>
      <c r="BN233" s="16">
        <v>2.7777777777777801E-2</v>
      </c>
      <c r="BO233" s="16"/>
      <c r="BP233" s="16">
        <v>2.35910878112713E-2</v>
      </c>
      <c r="BQ233" s="16"/>
      <c r="BR233" s="16">
        <v>1.89655172413793E-2</v>
      </c>
      <c r="BS233" s="16"/>
      <c r="BT233" s="16">
        <v>1.3986013986014E-2</v>
      </c>
    </row>
    <row r="234" spans="2:72" x14ac:dyDescent="0.2">
      <c r="B234" t="s">
        <v>204</v>
      </c>
      <c r="C234" s="16">
        <v>0.10089910089910099</v>
      </c>
      <c r="D234" s="16">
        <v>9.5652173913043495E-2</v>
      </c>
      <c r="E234" s="16">
        <v>6.7226890756302504E-2</v>
      </c>
      <c r="F234" s="16">
        <v>0.13636363636363599</v>
      </c>
      <c r="G234" s="16">
        <v>0.10294117647058799</v>
      </c>
      <c r="H234" s="16">
        <v>7.1428571428571397E-2</v>
      </c>
      <c r="I234" s="16">
        <v>7.4468085106383003E-2</v>
      </c>
      <c r="J234" s="16">
        <v>0.19402985074626899</v>
      </c>
      <c r="K234" s="16">
        <v>0.12903225806451599</v>
      </c>
      <c r="L234" s="16">
        <v>8.98876404494382E-2</v>
      </c>
      <c r="M234" s="16">
        <v>0.15</v>
      </c>
      <c r="N234" s="16">
        <v>0.11764705882352899</v>
      </c>
      <c r="O234" s="16">
        <v>7.1428571428571397E-2</v>
      </c>
      <c r="P234" s="16"/>
      <c r="Q234" s="16">
        <v>0.158730158730159</v>
      </c>
      <c r="R234" s="16">
        <v>0.22535211267605601</v>
      </c>
      <c r="S234" s="16">
        <v>9.6774193548387094E-2</v>
      </c>
      <c r="T234" s="16">
        <v>0.154929577464789</v>
      </c>
      <c r="U234" s="16">
        <v>0.12903225806451599</v>
      </c>
      <c r="V234" s="16">
        <v>5.9405940594059403E-2</v>
      </c>
      <c r="W234" s="16">
        <v>7.8947368421052599E-2</v>
      </c>
      <c r="X234" s="16">
        <v>0.10638297872340401</v>
      </c>
      <c r="Y234" s="16">
        <v>6.9060773480663001E-2</v>
      </c>
      <c r="Z234" s="16"/>
      <c r="AA234" s="16">
        <v>0.121323529411765</v>
      </c>
      <c r="AB234" s="16">
        <v>7.6754385964912297E-2</v>
      </c>
      <c r="AC234" s="16"/>
      <c r="AD234" s="16">
        <v>0.100719424460432</v>
      </c>
      <c r="AE234" s="16">
        <v>0.18461538461538499</v>
      </c>
      <c r="AF234" s="16">
        <v>0.11111111111111099</v>
      </c>
      <c r="AG234" s="16">
        <v>0.125</v>
      </c>
      <c r="AH234" s="16">
        <v>8.9743589743589702E-2</v>
      </c>
      <c r="AI234" s="16">
        <v>8.6956521739130405E-2</v>
      </c>
      <c r="AJ234" s="16">
        <v>5.8823529411764698E-2</v>
      </c>
      <c r="AK234" s="16">
        <v>8.98876404494382E-2</v>
      </c>
      <c r="AL234" s="16">
        <v>8.5106382978723402E-2</v>
      </c>
      <c r="AM234" s="16">
        <v>0.108974358974359</v>
      </c>
      <c r="AN234" s="16"/>
      <c r="AO234" s="16">
        <v>0.10459183673469399</v>
      </c>
      <c r="AP234" s="16">
        <v>9.56175298804781E-2</v>
      </c>
      <c r="AQ234" s="16">
        <v>9.1428571428571401E-2</v>
      </c>
      <c r="AR234" s="16">
        <v>0.11340206185567001</v>
      </c>
      <c r="AS234" s="16">
        <v>6.8965517241379296E-2</v>
      </c>
      <c r="AT234" s="16">
        <v>0.2</v>
      </c>
      <c r="AU234" s="16"/>
      <c r="AV234" s="16">
        <v>0.125</v>
      </c>
      <c r="AW234" s="16">
        <v>0</v>
      </c>
      <c r="AX234" s="16">
        <v>6.4814814814814797E-2</v>
      </c>
      <c r="AY234" s="16">
        <v>0</v>
      </c>
      <c r="AZ234" s="16">
        <v>0</v>
      </c>
      <c r="BA234" s="16">
        <v>0.191176470588235</v>
      </c>
      <c r="BB234" s="16">
        <v>0.105769230769231</v>
      </c>
      <c r="BC234" s="16">
        <v>0.1</v>
      </c>
      <c r="BD234" s="16">
        <v>0.28571428571428598</v>
      </c>
      <c r="BE234" s="16">
        <v>5.7971014492753603E-2</v>
      </c>
      <c r="BF234" s="16">
        <v>8.1818181818181804E-2</v>
      </c>
      <c r="BG234" s="16">
        <v>5.8823529411764698E-2</v>
      </c>
      <c r="BH234" s="16">
        <v>0.133333333333333</v>
      </c>
      <c r="BI234" s="16">
        <v>0.05</v>
      </c>
      <c r="BJ234" s="16">
        <v>0</v>
      </c>
      <c r="BK234" s="16">
        <v>0.104166666666667</v>
      </c>
      <c r="BL234" s="16">
        <v>0.11764705882352899</v>
      </c>
      <c r="BM234" s="16">
        <v>0.194444444444444</v>
      </c>
      <c r="BN234" s="16">
        <v>0.16666666666666699</v>
      </c>
      <c r="BO234" s="16"/>
      <c r="BP234" s="16">
        <v>9.5674967234600297E-2</v>
      </c>
      <c r="BQ234" s="16"/>
      <c r="BR234" s="16">
        <v>0.1</v>
      </c>
      <c r="BS234" s="16"/>
      <c r="BT234" s="16">
        <v>8.1585081585081598E-2</v>
      </c>
    </row>
    <row r="235" spans="2:72" x14ac:dyDescent="0.2">
      <c r="B235" t="s">
        <v>169</v>
      </c>
      <c r="C235" s="16">
        <v>4.4955044955045001E-2</v>
      </c>
      <c r="D235" s="16">
        <v>3.7681159420289899E-2</v>
      </c>
      <c r="E235" s="16">
        <v>1.6806722689075598E-2</v>
      </c>
      <c r="F235" s="16">
        <v>0</v>
      </c>
      <c r="G235" s="16">
        <v>5.8823529411764698E-2</v>
      </c>
      <c r="H235" s="16">
        <v>8.9285714285714302E-2</v>
      </c>
      <c r="I235" s="16">
        <v>5.31914893617021E-2</v>
      </c>
      <c r="J235" s="16">
        <v>4.47761194029851E-2</v>
      </c>
      <c r="K235" s="16">
        <v>0.12903225806451599</v>
      </c>
      <c r="L235" s="16">
        <v>5.6179775280898903E-2</v>
      </c>
      <c r="M235" s="16">
        <v>0.05</v>
      </c>
      <c r="N235" s="16">
        <v>2.9411764705882401E-2</v>
      </c>
      <c r="O235" s="16">
        <v>7.1428571428571397E-2</v>
      </c>
      <c r="P235" s="16"/>
      <c r="Q235" s="16">
        <v>1.58730158730159E-2</v>
      </c>
      <c r="R235" s="16">
        <v>4.2253521126760597E-2</v>
      </c>
      <c r="S235" s="16">
        <v>1.6129032258064498E-2</v>
      </c>
      <c r="T235" s="16">
        <v>9.85915492957746E-2</v>
      </c>
      <c r="U235" s="16">
        <v>9.6774193548387094E-2</v>
      </c>
      <c r="V235" s="16">
        <v>5.9405940594059403E-2</v>
      </c>
      <c r="W235" s="16">
        <v>2.6315789473684199E-2</v>
      </c>
      <c r="X235" s="16">
        <v>4.2553191489361701E-2</v>
      </c>
      <c r="Y235" s="16">
        <v>3.8674033149171297E-2</v>
      </c>
      <c r="Z235" s="16"/>
      <c r="AA235" s="16">
        <v>4.9632352941176502E-2</v>
      </c>
      <c r="AB235" s="16">
        <v>3.94736842105263E-2</v>
      </c>
      <c r="AC235" s="16"/>
      <c r="AD235" s="16">
        <v>3.5971223021582698E-2</v>
      </c>
      <c r="AE235" s="16">
        <v>0</v>
      </c>
      <c r="AF235" s="16">
        <v>0.11111111111111099</v>
      </c>
      <c r="AG235" s="16">
        <v>4.1666666666666699E-2</v>
      </c>
      <c r="AH235" s="16">
        <v>7.69230769230769E-2</v>
      </c>
      <c r="AI235" s="16">
        <v>3.2608695652173898E-2</v>
      </c>
      <c r="AJ235" s="16">
        <v>3.3613445378151301E-2</v>
      </c>
      <c r="AK235" s="16">
        <v>3.3707865168539297E-2</v>
      </c>
      <c r="AL235" s="16">
        <v>7.4468085106383003E-2</v>
      </c>
      <c r="AM235" s="16">
        <v>3.8461538461538498E-2</v>
      </c>
      <c r="AN235" s="16"/>
      <c r="AO235" s="16">
        <v>4.5918367346938799E-2</v>
      </c>
      <c r="AP235" s="16">
        <v>4.7808764940239001E-2</v>
      </c>
      <c r="AQ235" s="16">
        <v>4.57142857142857E-2</v>
      </c>
      <c r="AR235" s="16">
        <v>4.1237113402061903E-2</v>
      </c>
      <c r="AS235" s="16">
        <v>1.72413793103448E-2</v>
      </c>
      <c r="AT235" s="16">
        <v>0.1</v>
      </c>
      <c r="AU235" s="16"/>
      <c r="AV235" s="16">
        <v>6.25E-2</v>
      </c>
      <c r="AW235" s="16">
        <v>0</v>
      </c>
      <c r="AX235" s="16">
        <v>3.7037037037037E-2</v>
      </c>
      <c r="AY235" s="16">
        <v>0</v>
      </c>
      <c r="AZ235" s="16">
        <v>0</v>
      </c>
      <c r="BA235" s="16">
        <v>2.9411764705882401E-2</v>
      </c>
      <c r="BB235" s="16">
        <v>7.69230769230769E-2</v>
      </c>
      <c r="BC235" s="16">
        <v>0.1</v>
      </c>
      <c r="BD235" s="16">
        <v>4.7619047619047603E-2</v>
      </c>
      <c r="BE235" s="16">
        <v>3.8647342995169101E-2</v>
      </c>
      <c r="BF235" s="16">
        <v>9.0909090909090905E-3</v>
      </c>
      <c r="BG235" s="16">
        <v>0</v>
      </c>
      <c r="BH235" s="16">
        <v>3.3333333333333298E-2</v>
      </c>
      <c r="BI235" s="16">
        <v>0</v>
      </c>
      <c r="BJ235" s="16">
        <v>6.6666666666666693E-2</v>
      </c>
      <c r="BK235" s="16">
        <v>0.104166666666667</v>
      </c>
      <c r="BL235" s="16">
        <v>7.8431372549019607E-2</v>
      </c>
      <c r="BM235" s="16">
        <v>5.5555555555555601E-2</v>
      </c>
      <c r="BN235" s="16">
        <v>5.5555555555555601E-2</v>
      </c>
      <c r="BO235" s="16"/>
      <c r="BP235" s="16">
        <v>4.0629095674967197E-2</v>
      </c>
      <c r="BQ235" s="16"/>
      <c r="BR235" s="16">
        <v>0.05</v>
      </c>
      <c r="BS235" s="16"/>
      <c r="BT235" s="16">
        <v>4.1958041958042001E-2</v>
      </c>
    </row>
    <row r="236" spans="2:72" x14ac:dyDescent="0.2">
      <c r="B236" t="s">
        <v>170</v>
      </c>
      <c r="C236" s="16">
        <v>7.29270729270729E-2</v>
      </c>
      <c r="D236" s="16">
        <v>7.2463768115942004E-2</v>
      </c>
      <c r="E236" s="16">
        <v>9.2436974789915999E-2</v>
      </c>
      <c r="F236" s="16">
        <v>9.0909090909090898E-2</v>
      </c>
      <c r="G236" s="16">
        <v>7.3529411764705899E-2</v>
      </c>
      <c r="H236" s="16">
        <v>5.3571428571428603E-2</v>
      </c>
      <c r="I236" s="16">
        <v>7.4468085106383003E-2</v>
      </c>
      <c r="J236" s="16">
        <v>4.47761194029851E-2</v>
      </c>
      <c r="K236" s="16">
        <v>9.6774193548387094E-2</v>
      </c>
      <c r="L236" s="16">
        <v>0.101123595505618</v>
      </c>
      <c r="M236" s="16">
        <v>2.5000000000000001E-2</v>
      </c>
      <c r="N236" s="16">
        <v>0</v>
      </c>
      <c r="O236" s="16">
        <v>0.14285714285714299</v>
      </c>
      <c r="P236" s="16"/>
      <c r="Q236" s="16">
        <v>7.9365079365079402E-2</v>
      </c>
      <c r="R236" s="16">
        <v>4.2253521126760597E-2</v>
      </c>
      <c r="S236" s="16">
        <v>0.12903225806451599</v>
      </c>
      <c r="T236" s="16">
        <v>4.2253521126760597E-2</v>
      </c>
      <c r="U236" s="16">
        <v>4.8387096774193498E-2</v>
      </c>
      <c r="V236" s="16">
        <v>0.10891089108910899</v>
      </c>
      <c r="W236" s="16">
        <v>5.2631578947368397E-2</v>
      </c>
      <c r="X236" s="16">
        <v>8.5106382978723402E-2</v>
      </c>
      <c r="Y236" s="16">
        <v>7.18232044198895E-2</v>
      </c>
      <c r="Z236" s="16"/>
      <c r="AA236" s="16">
        <v>7.1691176470588203E-2</v>
      </c>
      <c r="AB236" s="16">
        <v>7.4561403508771898E-2</v>
      </c>
      <c r="AC236" s="16"/>
      <c r="AD236" s="16">
        <v>7.9136690647481994E-2</v>
      </c>
      <c r="AE236" s="16">
        <v>4.6153846153846198E-2</v>
      </c>
      <c r="AF236" s="16">
        <v>0.11111111111111099</v>
      </c>
      <c r="AG236" s="16">
        <v>7.2916666666666699E-2</v>
      </c>
      <c r="AH236" s="16">
        <v>6.4102564102564097E-2</v>
      </c>
      <c r="AI236" s="16">
        <v>5.4347826086956499E-2</v>
      </c>
      <c r="AJ236" s="16">
        <v>0.11764705882352899</v>
      </c>
      <c r="AK236" s="16">
        <v>5.6179775280898903E-2</v>
      </c>
      <c r="AL236" s="16">
        <v>3.1914893617021302E-2</v>
      </c>
      <c r="AM236" s="16">
        <v>8.3333333333333301E-2</v>
      </c>
      <c r="AN236" s="16"/>
      <c r="AO236" s="16">
        <v>7.1428571428571397E-2</v>
      </c>
      <c r="AP236" s="16">
        <v>0.107569721115538</v>
      </c>
      <c r="AQ236" s="16">
        <v>8.5714285714285701E-2</v>
      </c>
      <c r="AR236" s="16">
        <v>1.03092783505155E-2</v>
      </c>
      <c r="AS236" s="16">
        <v>1.72413793103448E-2</v>
      </c>
      <c r="AT236" s="16">
        <v>0</v>
      </c>
      <c r="AU236" s="16"/>
      <c r="AV236" s="16">
        <v>0.125</v>
      </c>
      <c r="AW236" s="16">
        <v>0</v>
      </c>
      <c r="AX236" s="16">
        <v>7.4074074074074098E-2</v>
      </c>
      <c r="AY236" s="16">
        <v>0.16666666666666699</v>
      </c>
      <c r="AZ236" s="16">
        <v>0.14285714285714299</v>
      </c>
      <c r="BA236" s="16">
        <v>5.8823529411764698E-2</v>
      </c>
      <c r="BB236" s="16">
        <v>8.6538461538461495E-2</v>
      </c>
      <c r="BC236" s="16">
        <v>3.3333333333333298E-2</v>
      </c>
      <c r="BD236" s="16">
        <v>9.5238095238095205E-2</v>
      </c>
      <c r="BE236" s="16">
        <v>3.8647342995169101E-2</v>
      </c>
      <c r="BF236" s="16">
        <v>4.5454545454545497E-2</v>
      </c>
      <c r="BG236" s="16">
        <v>0</v>
      </c>
      <c r="BH236" s="16">
        <v>0.14444444444444399</v>
      </c>
      <c r="BI236" s="16">
        <v>0.1</v>
      </c>
      <c r="BJ236" s="16">
        <v>6.6666666666666693E-2</v>
      </c>
      <c r="BK236" s="16">
        <v>0.104166666666667</v>
      </c>
      <c r="BL236" s="16">
        <v>9.8039215686274495E-2</v>
      </c>
      <c r="BM236" s="16">
        <v>8.3333333333333301E-2</v>
      </c>
      <c r="BN236" s="16">
        <v>5.5555555555555601E-2</v>
      </c>
      <c r="BO236" s="16"/>
      <c r="BP236" s="16">
        <v>6.68414154652687E-2</v>
      </c>
      <c r="BQ236" s="16"/>
      <c r="BR236" s="16">
        <v>6.8965517241379296E-2</v>
      </c>
      <c r="BS236" s="16"/>
      <c r="BT236" s="16">
        <v>7.9254079254079193E-2</v>
      </c>
    </row>
    <row r="237" spans="2:72" x14ac:dyDescent="0.2">
      <c r="B237" t="s">
        <v>171</v>
      </c>
      <c r="C237" s="16">
        <v>8.0919080919080899E-2</v>
      </c>
      <c r="D237" s="16">
        <v>7.2463768115942004E-2</v>
      </c>
      <c r="E237" s="16">
        <v>0.10084033613445401</v>
      </c>
      <c r="F237" s="16">
        <v>4.5454545454545497E-2</v>
      </c>
      <c r="G237" s="16">
        <v>5.8823529411764698E-2</v>
      </c>
      <c r="H237" s="16">
        <v>8.9285714285714302E-2</v>
      </c>
      <c r="I237" s="16">
        <v>0.10638297872340401</v>
      </c>
      <c r="J237" s="16">
        <v>8.9552238805970102E-2</v>
      </c>
      <c r="K237" s="16">
        <v>0</v>
      </c>
      <c r="L237" s="16">
        <v>0.101123595505618</v>
      </c>
      <c r="M237" s="16">
        <v>0.125</v>
      </c>
      <c r="N237" s="16">
        <v>2.9411764705882401E-2</v>
      </c>
      <c r="O237" s="16">
        <v>0.14285714285714299</v>
      </c>
      <c r="P237" s="16"/>
      <c r="Q237" s="16">
        <v>3.1746031746031703E-2</v>
      </c>
      <c r="R237" s="16">
        <v>4.2253521126760597E-2</v>
      </c>
      <c r="S237" s="16">
        <v>3.2258064516128997E-2</v>
      </c>
      <c r="T237" s="16">
        <v>8.4507042253521097E-2</v>
      </c>
      <c r="U237" s="16">
        <v>6.4516129032258104E-2</v>
      </c>
      <c r="V237" s="16">
        <v>0.10891089108910899</v>
      </c>
      <c r="W237" s="16">
        <v>0.14912280701754399</v>
      </c>
      <c r="X237" s="16">
        <v>6.3829787234042507E-2</v>
      </c>
      <c r="Y237" s="16">
        <v>8.2872928176795604E-2</v>
      </c>
      <c r="Z237" s="16"/>
      <c r="AA237" s="16">
        <v>8.2720588235294101E-2</v>
      </c>
      <c r="AB237" s="16">
        <v>7.8947368421052599E-2</v>
      </c>
      <c r="AC237" s="16"/>
      <c r="AD237" s="16">
        <v>4.3165467625899297E-2</v>
      </c>
      <c r="AE237" s="16">
        <v>0.123076923076923</v>
      </c>
      <c r="AF237" s="16">
        <v>7.9365079365079402E-2</v>
      </c>
      <c r="AG237" s="16">
        <v>0.104166666666667</v>
      </c>
      <c r="AH237" s="16">
        <v>6.4102564102564097E-2</v>
      </c>
      <c r="AI237" s="16">
        <v>0.13043478260869601</v>
      </c>
      <c r="AJ237" s="16">
        <v>9.2436974789915999E-2</v>
      </c>
      <c r="AK237" s="16">
        <v>5.6179775280898903E-2</v>
      </c>
      <c r="AL237" s="16">
        <v>6.3829787234042507E-2</v>
      </c>
      <c r="AM237" s="16">
        <v>8.3333333333333301E-2</v>
      </c>
      <c r="AN237" s="16"/>
      <c r="AO237" s="16">
        <v>0.102040816326531</v>
      </c>
      <c r="AP237" s="16">
        <v>7.1713147410358599E-2</v>
      </c>
      <c r="AQ237" s="16">
        <v>6.8571428571428603E-2</v>
      </c>
      <c r="AR237" s="16">
        <v>8.2474226804123696E-2</v>
      </c>
      <c r="AS237" s="16">
        <v>3.4482758620689703E-2</v>
      </c>
      <c r="AT237" s="16">
        <v>0.05</v>
      </c>
      <c r="AU237" s="16"/>
      <c r="AV237" s="16">
        <v>6.25E-2</v>
      </c>
      <c r="AW237" s="16">
        <v>0.2</v>
      </c>
      <c r="AX237" s="16">
        <v>0.12962962962963001</v>
      </c>
      <c r="AY237" s="16">
        <v>0</v>
      </c>
      <c r="AZ237" s="16">
        <v>0</v>
      </c>
      <c r="BA237" s="16">
        <v>2.9411764705882401E-2</v>
      </c>
      <c r="BB237" s="16">
        <v>0.105769230769231</v>
      </c>
      <c r="BC237" s="16">
        <v>0.133333333333333</v>
      </c>
      <c r="BD237" s="16">
        <v>9.5238095238095205E-2</v>
      </c>
      <c r="BE237" s="16">
        <v>5.3140096618357502E-2</v>
      </c>
      <c r="BF237" s="16">
        <v>0.12727272727272701</v>
      </c>
      <c r="BG237" s="16">
        <v>5.8823529411764698E-2</v>
      </c>
      <c r="BH237" s="16">
        <v>6.6666666666666693E-2</v>
      </c>
      <c r="BI237" s="16">
        <v>0.05</v>
      </c>
      <c r="BJ237" s="16">
        <v>6.6666666666666693E-2</v>
      </c>
      <c r="BK237" s="16">
        <v>0.14583333333333301</v>
      </c>
      <c r="BL237" s="16">
        <v>3.9215686274509803E-2</v>
      </c>
      <c r="BM237" s="16">
        <v>2.7777777777777801E-2</v>
      </c>
      <c r="BN237" s="16">
        <v>5.5555555555555601E-2</v>
      </c>
      <c r="BO237" s="16"/>
      <c r="BP237" s="16">
        <v>7.4705111402359095E-2</v>
      </c>
      <c r="BQ237" s="16"/>
      <c r="BR237" s="16">
        <v>8.7931034482758602E-2</v>
      </c>
      <c r="BS237" s="16"/>
      <c r="BT237" s="16">
        <v>8.3916083916083906E-2</v>
      </c>
    </row>
    <row r="238" spans="2:72" x14ac:dyDescent="0.2">
      <c r="B238" t="s">
        <v>172</v>
      </c>
      <c r="C238" s="16">
        <v>7.1928071928071893E-2</v>
      </c>
      <c r="D238" s="16">
        <v>5.7971014492753603E-2</v>
      </c>
      <c r="E238" s="16">
        <v>9.2436974789915999E-2</v>
      </c>
      <c r="F238" s="16">
        <v>0.13636363636363599</v>
      </c>
      <c r="G238" s="16">
        <v>5.8823529411764698E-2</v>
      </c>
      <c r="H238" s="16">
        <v>5.3571428571428603E-2</v>
      </c>
      <c r="I238" s="16">
        <v>8.5106382978723402E-2</v>
      </c>
      <c r="J238" s="16">
        <v>5.9701492537313397E-2</v>
      </c>
      <c r="K238" s="16">
        <v>9.6774193548387094E-2</v>
      </c>
      <c r="L238" s="16">
        <v>0.112359550561798</v>
      </c>
      <c r="M238" s="16">
        <v>0.05</v>
      </c>
      <c r="N238" s="16">
        <v>0</v>
      </c>
      <c r="O238" s="16">
        <v>7.1428571428571397E-2</v>
      </c>
      <c r="P238" s="16"/>
      <c r="Q238" s="16">
        <v>1.58730158730159E-2</v>
      </c>
      <c r="R238" s="16">
        <v>7.0422535211267595E-2</v>
      </c>
      <c r="S238" s="16">
        <v>0.12903225806451599</v>
      </c>
      <c r="T238" s="16">
        <v>8.4507042253521097E-2</v>
      </c>
      <c r="U238" s="16">
        <v>0.112903225806452</v>
      </c>
      <c r="V238" s="16">
        <v>9.9009900990099001E-2</v>
      </c>
      <c r="W238" s="16">
        <v>5.2631578947368397E-2</v>
      </c>
      <c r="X238" s="16">
        <v>5.31914893617021E-2</v>
      </c>
      <c r="Y238" s="16">
        <v>6.6298342541436503E-2</v>
      </c>
      <c r="Z238" s="16"/>
      <c r="AA238" s="16">
        <v>7.9044117647058806E-2</v>
      </c>
      <c r="AB238" s="16">
        <v>6.3596491228070207E-2</v>
      </c>
      <c r="AC238" s="16"/>
      <c r="AD238" s="16">
        <v>7.1942446043165506E-2</v>
      </c>
      <c r="AE238" s="16">
        <v>9.2307692307692299E-2</v>
      </c>
      <c r="AF238" s="16">
        <v>9.5238095238095205E-2</v>
      </c>
      <c r="AG238" s="16">
        <v>0.114583333333333</v>
      </c>
      <c r="AH238" s="16">
        <v>3.8461538461538498E-2</v>
      </c>
      <c r="AI238" s="16">
        <v>6.5217391304347797E-2</v>
      </c>
      <c r="AJ238" s="16">
        <v>4.20168067226891E-2</v>
      </c>
      <c r="AK238" s="16">
        <v>7.8651685393258397E-2</v>
      </c>
      <c r="AL238" s="16">
        <v>5.31914893617021E-2</v>
      </c>
      <c r="AM238" s="16">
        <v>8.3333333333333301E-2</v>
      </c>
      <c r="AN238" s="16"/>
      <c r="AO238" s="16">
        <v>9.6938775510204106E-2</v>
      </c>
      <c r="AP238" s="16">
        <v>4.3824701195219098E-2</v>
      </c>
      <c r="AQ238" s="16">
        <v>6.8571428571428603E-2</v>
      </c>
      <c r="AR238" s="16">
        <v>6.18556701030928E-2</v>
      </c>
      <c r="AS238" s="16">
        <v>5.1724137931034503E-2</v>
      </c>
      <c r="AT238" s="16">
        <v>0.1</v>
      </c>
      <c r="AU238" s="16"/>
      <c r="AV238" s="16">
        <v>0</v>
      </c>
      <c r="AW238" s="16">
        <v>0</v>
      </c>
      <c r="AX238" s="16">
        <v>0.11111111111111099</v>
      </c>
      <c r="AY238" s="16">
        <v>8.3333333333333301E-2</v>
      </c>
      <c r="AZ238" s="16">
        <v>0.14285714285714299</v>
      </c>
      <c r="BA238" s="16">
        <v>4.4117647058823498E-2</v>
      </c>
      <c r="BB238" s="16">
        <v>6.7307692307692304E-2</v>
      </c>
      <c r="BC238" s="16">
        <v>6.6666666666666693E-2</v>
      </c>
      <c r="BD238" s="16">
        <v>4.7619047619047603E-2</v>
      </c>
      <c r="BE238" s="16">
        <v>6.7632850241545903E-2</v>
      </c>
      <c r="BF238" s="16">
        <v>6.3636363636363602E-2</v>
      </c>
      <c r="BG238" s="16">
        <v>0</v>
      </c>
      <c r="BH238" s="16">
        <v>7.7777777777777807E-2</v>
      </c>
      <c r="BI238" s="16">
        <v>0.05</v>
      </c>
      <c r="BJ238" s="16">
        <v>0</v>
      </c>
      <c r="BK238" s="16">
        <v>4.1666666666666699E-2</v>
      </c>
      <c r="BL238" s="16">
        <v>0.17647058823529399</v>
      </c>
      <c r="BM238" s="16">
        <v>5.5555555555555601E-2</v>
      </c>
      <c r="BN238" s="16">
        <v>8.3333333333333301E-2</v>
      </c>
      <c r="BO238" s="16"/>
      <c r="BP238" s="16">
        <v>7.2083879423329E-2</v>
      </c>
      <c r="BQ238" s="16"/>
      <c r="BR238" s="16">
        <v>7.0689655172413796E-2</v>
      </c>
      <c r="BS238" s="16"/>
      <c r="BT238" s="16">
        <v>6.9930069930069894E-2</v>
      </c>
    </row>
    <row r="239" spans="2:72" x14ac:dyDescent="0.2">
      <c r="B239" t="s">
        <v>205</v>
      </c>
      <c r="C239" s="16">
        <v>0.14785214785214801</v>
      </c>
      <c r="D239" s="16">
        <v>0.12753623188405799</v>
      </c>
      <c r="E239" s="16">
        <v>0.19327731092437</v>
      </c>
      <c r="F239" s="16">
        <v>0.13636363636363599</v>
      </c>
      <c r="G239" s="16">
        <v>0.13235294117647101</v>
      </c>
      <c r="H239" s="16">
        <v>0.14285714285714299</v>
      </c>
      <c r="I239" s="16">
        <v>0.22340425531914901</v>
      </c>
      <c r="J239" s="16">
        <v>0.17910447761194001</v>
      </c>
      <c r="K239" s="16">
        <v>0.12903225806451599</v>
      </c>
      <c r="L239" s="16">
        <v>0.112359550561798</v>
      </c>
      <c r="M239" s="16">
        <v>0.125</v>
      </c>
      <c r="N239" s="16">
        <v>0.14705882352941199</v>
      </c>
      <c r="O239" s="16">
        <v>7.1428571428571397E-2</v>
      </c>
      <c r="P239" s="16"/>
      <c r="Q239" s="16">
        <v>0.25396825396825401</v>
      </c>
      <c r="R239" s="16">
        <v>0.22535211267605601</v>
      </c>
      <c r="S239" s="16">
        <v>0.209677419354839</v>
      </c>
      <c r="T239" s="16">
        <v>0.169014084507042</v>
      </c>
      <c r="U239" s="16">
        <v>0.14516129032258099</v>
      </c>
      <c r="V239" s="16">
        <v>0.118811881188119</v>
      </c>
      <c r="W239" s="16">
        <v>0.19298245614035101</v>
      </c>
      <c r="X239" s="16">
        <v>8.5106382978723402E-2</v>
      </c>
      <c r="Y239" s="16">
        <v>0.110497237569061</v>
      </c>
      <c r="Z239" s="16"/>
      <c r="AA239" s="16">
        <v>0.183823529411765</v>
      </c>
      <c r="AB239" s="16">
        <v>0.105263157894737</v>
      </c>
      <c r="AC239" s="16"/>
      <c r="AD239" s="16">
        <v>0.215827338129496</v>
      </c>
      <c r="AE239" s="16">
        <v>0.230769230769231</v>
      </c>
      <c r="AF239" s="16">
        <v>0.126984126984127</v>
      </c>
      <c r="AG239" s="16">
        <v>0.14583333333333301</v>
      </c>
      <c r="AH239" s="16">
        <v>0.141025641025641</v>
      </c>
      <c r="AI239" s="16">
        <v>0.15217391304347799</v>
      </c>
      <c r="AJ239" s="16">
        <v>0.10084033613445401</v>
      </c>
      <c r="AK239" s="16">
        <v>0.13483146067415699</v>
      </c>
      <c r="AL239" s="16">
        <v>0.10638297872340401</v>
      </c>
      <c r="AM239" s="16">
        <v>0.121794871794872</v>
      </c>
      <c r="AN239" s="16"/>
      <c r="AO239" s="16">
        <v>0.17346938775510201</v>
      </c>
      <c r="AP239" s="16">
        <v>0.151394422310757</v>
      </c>
      <c r="AQ239" s="16">
        <v>9.71428571428571E-2</v>
      </c>
      <c r="AR239" s="16">
        <v>0.15463917525773199</v>
      </c>
      <c r="AS239" s="16">
        <v>0.13793103448275901</v>
      </c>
      <c r="AT239" s="16">
        <v>0.05</v>
      </c>
      <c r="AU239" s="16"/>
      <c r="AV239" s="16">
        <v>0.1875</v>
      </c>
      <c r="AW239" s="16">
        <v>0.2</v>
      </c>
      <c r="AX239" s="16">
        <v>0.101851851851852</v>
      </c>
      <c r="AY239" s="16">
        <v>0.41666666666666702</v>
      </c>
      <c r="AZ239" s="16">
        <v>0.14285714285714299</v>
      </c>
      <c r="BA239" s="16">
        <v>0.20588235294117599</v>
      </c>
      <c r="BB239" s="16">
        <v>5.7692307692307702E-2</v>
      </c>
      <c r="BC239" s="16">
        <v>6.6666666666666693E-2</v>
      </c>
      <c r="BD239" s="16">
        <v>0.19047619047618999</v>
      </c>
      <c r="BE239" s="16">
        <v>0.12560386473429999</v>
      </c>
      <c r="BF239" s="16">
        <v>0.12727272727272701</v>
      </c>
      <c r="BG239" s="16">
        <v>0.52941176470588203</v>
      </c>
      <c r="BH239" s="16">
        <v>0.155555555555556</v>
      </c>
      <c r="BI239" s="16">
        <v>0.35</v>
      </c>
      <c r="BJ239" s="16">
        <v>0.133333333333333</v>
      </c>
      <c r="BK239" s="16">
        <v>0.104166666666667</v>
      </c>
      <c r="BL239" s="16">
        <v>0.15686274509803899</v>
      </c>
      <c r="BM239" s="16">
        <v>0.30555555555555602</v>
      </c>
      <c r="BN239" s="16">
        <v>0.13888888888888901</v>
      </c>
      <c r="BO239" s="16"/>
      <c r="BP239" s="16">
        <v>0.14023591087811299</v>
      </c>
      <c r="BQ239" s="16"/>
      <c r="BR239" s="16">
        <v>0.13620689655172399</v>
      </c>
      <c r="BS239" s="16"/>
      <c r="BT239" s="16">
        <v>0.11888111888111901</v>
      </c>
    </row>
    <row r="240" spans="2:72" x14ac:dyDescent="0.2">
      <c r="B240" t="s">
        <v>206</v>
      </c>
      <c r="C240" s="16">
        <v>6.3936063936063894E-2</v>
      </c>
      <c r="D240" s="16">
        <v>6.3768115942028997E-2</v>
      </c>
      <c r="E240" s="16">
        <v>4.20168067226891E-2</v>
      </c>
      <c r="F240" s="16">
        <v>9.0909090909090898E-2</v>
      </c>
      <c r="G240" s="16">
        <v>7.3529411764705899E-2</v>
      </c>
      <c r="H240" s="16">
        <v>5.3571428571428603E-2</v>
      </c>
      <c r="I240" s="16">
        <v>4.2553191489361701E-2</v>
      </c>
      <c r="J240" s="16">
        <v>5.9701492537313397E-2</v>
      </c>
      <c r="K240" s="16">
        <v>6.4516129032258104E-2</v>
      </c>
      <c r="L240" s="16">
        <v>8.98876404494382E-2</v>
      </c>
      <c r="M240" s="16">
        <v>0.05</v>
      </c>
      <c r="N240" s="16">
        <v>0.14705882352941199</v>
      </c>
      <c r="O240" s="16">
        <v>0</v>
      </c>
      <c r="P240" s="16"/>
      <c r="Q240" s="16">
        <v>1.58730158730159E-2</v>
      </c>
      <c r="R240" s="16">
        <v>1.4084507042253501E-2</v>
      </c>
      <c r="S240" s="16">
        <v>8.0645161290322606E-2</v>
      </c>
      <c r="T240" s="16">
        <v>7.0422535211267595E-2</v>
      </c>
      <c r="U240" s="16">
        <v>8.0645161290322606E-2</v>
      </c>
      <c r="V240" s="16">
        <v>6.9306930693069299E-2</v>
      </c>
      <c r="W240" s="16">
        <v>7.8947368421052599E-2</v>
      </c>
      <c r="X240" s="16">
        <v>7.4468085106383003E-2</v>
      </c>
      <c r="Y240" s="16">
        <v>6.6298342541436503E-2</v>
      </c>
      <c r="Z240" s="16"/>
      <c r="AA240" s="16">
        <v>6.0661764705882401E-2</v>
      </c>
      <c r="AB240" s="16">
        <v>6.7982456140350894E-2</v>
      </c>
      <c r="AC240" s="16"/>
      <c r="AD240" s="16">
        <v>1.4388489208633099E-2</v>
      </c>
      <c r="AE240" s="16">
        <v>3.0769230769230799E-2</v>
      </c>
      <c r="AF240" s="16">
        <v>7.9365079365079402E-2</v>
      </c>
      <c r="AG240" s="16">
        <v>3.125E-2</v>
      </c>
      <c r="AH240" s="16">
        <v>0.115384615384615</v>
      </c>
      <c r="AI240" s="16">
        <v>7.6086956521739094E-2</v>
      </c>
      <c r="AJ240" s="16">
        <v>6.7226890756302504E-2</v>
      </c>
      <c r="AK240" s="16">
        <v>8.98876404494382E-2</v>
      </c>
      <c r="AL240" s="16">
        <v>9.5744680851063801E-2</v>
      </c>
      <c r="AM240" s="16">
        <v>7.0512820512820498E-2</v>
      </c>
      <c r="AN240" s="16"/>
      <c r="AO240" s="16">
        <v>6.3775510204081606E-2</v>
      </c>
      <c r="AP240" s="16">
        <v>7.5697211155378502E-2</v>
      </c>
      <c r="AQ240" s="16">
        <v>4.57142857142857E-2</v>
      </c>
      <c r="AR240" s="16">
        <v>8.2474226804123696E-2</v>
      </c>
      <c r="AS240" s="16">
        <v>6.8965517241379296E-2</v>
      </c>
      <c r="AT240" s="16">
        <v>0</v>
      </c>
      <c r="AU240" s="16"/>
      <c r="AV240" s="16">
        <v>0</v>
      </c>
      <c r="AW240" s="16">
        <v>0</v>
      </c>
      <c r="AX240" s="16">
        <v>3.7037037037037E-2</v>
      </c>
      <c r="AY240" s="16">
        <v>0</v>
      </c>
      <c r="AZ240" s="16">
        <v>0.14285714285714299</v>
      </c>
      <c r="BA240" s="16">
        <v>5.8823529411764698E-2</v>
      </c>
      <c r="BB240" s="16">
        <v>9.6153846153846201E-2</v>
      </c>
      <c r="BC240" s="16">
        <v>0.1</v>
      </c>
      <c r="BD240" s="16">
        <v>4.7619047619047603E-2</v>
      </c>
      <c r="BE240" s="16">
        <v>6.7632850241545903E-2</v>
      </c>
      <c r="BF240" s="16">
        <v>5.4545454545454501E-2</v>
      </c>
      <c r="BG240" s="16">
        <v>0</v>
      </c>
      <c r="BH240" s="16">
        <v>6.6666666666666693E-2</v>
      </c>
      <c r="BI240" s="16">
        <v>0.15</v>
      </c>
      <c r="BJ240" s="16">
        <v>6.6666666666666693E-2</v>
      </c>
      <c r="BK240" s="16">
        <v>4.1666666666666699E-2</v>
      </c>
      <c r="BL240" s="16">
        <v>7.8431372549019607E-2</v>
      </c>
      <c r="BM240" s="16">
        <v>5.5555555555555601E-2</v>
      </c>
      <c r="BN240" s="16">
        <v>8.3333333333333301E-2</v>
      </c>
      <c r="BO240" s="16"/>
      <c r="BP240" s="16">
        <v>6.0288335517693303E-2</v>
      </c>
      <c r="BQ240" s="16"/>
      <c r="BR240" s="16">
        <v>5.6896551724137899E-2</v>
      </c>
      <c r="BS240" s="16"/>
      <c r="BT240" s="16">
        <v>7.2261072261072298E-2</v>
      </c>
    </row>
    <row r="241" spans="2:72" x14ac:dyDescent="0.2">
      <c r="B241" t="s">
        <v>207</v>
      </c>
      <c r="C241" s="16">
        <v>9.0909090909090898E-2</v>
      </c>
      <c r="D241" s="16">
        <v>9.2753623188405798E-2</v>
      </c>
      <c r="E241" s="16">
        <v>8.40336134453782E-2</v>
      </c>
      <c r="F241" s="16">
        <v>0.11363636363636399</v>
      </c>
      <c r="G241" s="16">
        <v>5.8823529411764698E-2</v>
      </c>
      <c r="H241" s="16">
        <v>0.160714285714286</v>
      </c>
      <c r="I241" s="16">
        <v>7.4468085106383003E-2</v>
      </c>
      <c r="J241" s="16">
        <v>0.119402985074627</v>
      </c>
      <c r="K241" s="16">
        <v>9.6774193548387094E-2</v>
      </c>
      <c r="L241" s="16">
        <v>4.49438202247191E-2</v>
      </c>
      <c r="M241" s="16">
        <v>0.125</v>
      </c>
      <c r="N241" s="16">
        <v>5.8823529411764698E-2</v>
      </c>
      <c r="O241" s="16">
        <v>0.14285714285714299</v>
      </c>
      <c r="P241" s="16"/>
      <c r="Q241" s="16">
        <v>4.7619047619047603E-2</v>
      </c>
      <c r="R241" s="16">
        <v>5.63380281690141E-2</v>
      </c>
      <c r="S241" s="16">
        <v>9.6774193548387094E-2</v>
      </c>
      <c r="T241" s="16">
        <v>9.85915492957746E-2</v>
      </c>
      <c r="U241" s="16">
        <v>0.112903225806452</v>
      </c>
      <c r="V241" s="16">
        <v>0.12871287128712899</v>
      </c>
      <c r="W241" s="16">
        <v>6.14035087719298E-2</v>
      </c>
      <c r="X241" s="16">
        <v>7.4468085106383003E-2</v>
      </c>
      <c r="Y241" s="16">
        <v>0.102209944751381</v>
      </c>
      <c r="Z241" s="16"/>
      <c r="AA241" s="16">
        <v>8.6397058823529396E-2</v>
      </c>
      <c r="AB241" s="16">
        <v>9.6491228070175405E-2</v>
      </c>
      <c r="AC241" s="16"/>
      <c r="AD241" s="16">
        <v>7.1942446043165506E-2</v>
      </c>
      <c r="AE241" s="16">
        <v>0.107692307692308</v>
      </c>
      <c r="AF241" s="16">
        <v>4.7619047619047603E-2</v>
      </c>
      <c r="AG241" s="16">
        <v>8.3333333333333301E-2</v>
      </c>
      <c r="AH241" s="16">
        <v>0.15384615384615399</v>
      </c>
      <c r="AI241" s="16">
        <v>0.16304347826087001</v>
      </c>
      <c r="AJ241" s="16">
        <v>7.5630252100840303E-2</v>
      </c>
      <c r="AK241" s="16">
        <v>6.7415730337078594E-2</v>
      </c>
      <c r="AL241" s="16">
        <v>6.3829787234042507E-2</v>
      </c>
      <c r="AM241" s="16">
        <v>8.3333333333333301E-2</v>
      </c>
      <c r="AN241" s="16"/>
      <c r="AO241" s="16">
        <v>0.102040816326531</v>
      </c>
      <c r="AP241" s="16">
        <v>9.1633466135458197E-2</v>
      </c>
      <c r="AQ241" s="16">
        <v>9.71428571428571E-2</v>
      </c>
      <c r="AR241" s="16">
        <v>5.1546391752577303E-2</v>
      </c>
      <c r="AS241" s="16">
        <v>5.1724137931034503E-2</v>
      </c>
      <c r="AT241" s="16">
        <v>0.1</v>
      </c>
      <c r="AU241" s="16"/>
      <c r="AV241" s="16">
        <v>0.1875</v>
      </c>
      <c r="AW241" s="16">
        <v>0</v>
      </c>
      <c r="AX241" s="16">
        <v>1.85185185185185E-2</v>
      </c>
      <c r="AY241" s="16">
        <v>8.3333333333333301E-2</v>
      </c>
      <c r="AZ241" s="16">
        <v>0.14285714285714299</v>
      </c>
      <c r="BA241" s="16">
        <v>5.8823529411764698E-2</v>
      </c>
      <c r="BB241" s="16">
        <v>8.6538461538461495E-2</v>
      </c>
      <c r="BC241" s="16">
        <v>0</v>
      </c>
      <c r="BD241" s="16">
        <v>9.5238095238095205E-2</v>
      </c>
      <c r="BE241" s="16">
        <v>0.13043478260869601</v>
      </c>
      <c r="BF241" s="16">
        <v>0.109090909090909</v>
      </c>
      <c r="BG241" s="16">
        <v>0.17647058823529399</v>
      </c>
      <c r="BH241" s="16">
        <v>8.8888888888888906E-2</v>
      </c>
      <c r="BI241" s="16">
        <v>0.1</v>
      </c>
      <c r="BJ241" s="16">
        <v>0.133333333333333</v>
      </c>
      <c r="BK241" s="16">
        <v>0.14583333333333301</v>
      </c>
      <c r="BL241" s="16">
        <v>3.9215686274509803E-2</v>
      </c>
      <c r="BM241" s="16">
        <v>0</v>
      </c>
      <c r="BN241" s="16">
        <v>0.16666666666666699</v>
      </c>
      <c r="BO241" s="16"/>
      <c r="BP241" s="16">
        <v>9.6985583224115296E-2</v>
      </c>
      <c r="BQ241" s="16"/>
      <c r="BR241" s="16">
        <v>9.4827586206896505E-2</v>
      </c>
      <c r="BS241" s="16"/>
      <c r="BT241" s="16">
        <v>8.3916083916083906E-2</v>
      </c>
    </row>
    <row r="242" spans="2:72" x14ac:dyDescent="0.2">
      <c r="B242" t="s">
        <v>208</v>
      </c>
      <c r="C242" s="16">
        <v>0.121878121878122</v>
      </c>
      <c r="D242" s="16">
        <v>0.14492753623188401</v>
      </c>
      <c r="E242" s="16">
        <v>0.109243697478992</v>
      </c>
      <c r="F242" s="16">
        <v>0.13636363636363599</v>
      </c>
      <c r="G242" s="16">
        <v>0.191176470588235</v>
      </c>
      <c r="H242" s="16">
        <v>0.125</v>
      </c>
      <c r="I242" s="16">
        <v>9.5744680851063801E-2</v>
      </c>
      <c r="J242" s="16">
        <v>7.4626865671641798E-2</v>
      </c>
      <c r="K242" s="16">
        <v>0</v>
      </c>
      <c r="L242" s="16">
        <v>8.98876404494382E-2</v>
      </c>
      <c r="M242" s="16">
        <v>0.15</v>
      </c>
      <c r="N242" s="16">
        <v>0.11764705882352899</v>
      </c>
      <c r="O242" s="16">
        <v>7.1428571428571397E-2</v>
      </c>
      <c r="P242" s="16"/>
      <c r="Q242" s="16">
        <v>9.5238095238095205E-2</v>
      </c>
      <c r="R242" s="16">
        <v>9.85915492957746E-2</v>
      </c>
      <c r="S242" s="16">
        <v>9.6774193548387094E-2</v>
      </c>
      <c r="T242" s="16">
        <v>8.4507042253521097E-2</v>
      </c>
      <c r="U242" s="16">
        <v>3.2258064516128997E-2</v>
      </c>
      <c r="V242" s="16">
        <v>0.13861386138613899</v>
      </c>
      <c r="W242" s="16">
        <v>0.12280701754386</v>
      </c>
      <c r="X242" s="16">
        <v>0.14893617021276601</v>
      </c>
      <c r="Y242" s="16">
        <v>0.14640883977900601</v>
      </c>
      <c r="Z242" s="16"/>
      <c r="AA242" s="16">
        <v>0.10110294117647101</v>
      </c>
      <c r="AB242" s="16">
        <v>0.14692982456140399</v>
      </c>
      <c r="AC242" s="16"/>
      <c r="AD242" s="16">
        <v>0.12230215827338101</v>
      </c>
      <c r="AE242" s="16">
        <v>6.15384615384615E-2</v>
      </c>
      <c r="AF242" s="16">
        <v>9.5238095238095205E-2</v>
      </c>
      <c r="AG242" s="16">
        <v>0.114583333333333</v>
      </c>
      <c r="AH242" s="16">
        <v>0.115384615384615</v>
      </c>
      <c r="AI242" s="16">
        <v>8.6956521739130405E-2</v>
      </c>
      <c r="AJ242" s="16">
        <v>0.126050420168067</v>
      </c>
      <c r="AK242" s="16">
        <v>0.19101123595505601</v>
      </c>
      <c r="AL242" s="16">
        <v>0.159574468085106</v>
      </c>
      <c r="AM242" s="16">
        <v>0.115384615384615</v>
      </c>
      <c r="AN242" s="16"/>
      <c r="AO242" s="16">
        <v>0.107142857142857</v>
      </c>
      <c r="AP242" s="16">
        <v>0.123505976095618</v>
      </c>
      <c r="AQ242" s="16">
        <v>0.17142857142857101</v>
      </c>
      <c r="AR242" s="16">
        <v>7.2164948453608199E-2</v>
      </c>
      <c r="AS242" s="16">
        <v>0.17241379310344801</v>
      </c>
      <c r="AT242" s="16">
        <v>0.05</v>
      </c>
      <c r="AU242" s="16"/>
      <c r="AV242" s="16">
        <v>0</v>
      </c>
      <c r="AW242" s="16">
        <v>0.2</v>
      </c>
      <c r="AX242" s="16">
        <v>0.148148148148148</v>
      </c>
      <c r="AY242" s="16">
        <v>0.16666666666666699</v>
      </c>
      <c r="AZ242" s="16">
        <v>0.14285714285714299</v>
      </c>
      <c r="BA242" s="16">
        <v>0.13235294117647101</v>
      </c>
      <c r="BB242" s="16">
        <v>7.69230769230769E-2</v>
      </c>
      <c r="BC242" s="16">
        <v>0.133333333333333</v>
      </c>
      <c r="BD242" s="16">
        <v>4.7619047619047603E-2</v>
      </c>
      <c r="BE242" s="16">
        <v>0.14492753623188401</v>
      </c>
      <c r="BF242" s="16">
        <v>0.109090909090909</v>
      </c>
      <c r="BG242" s="16">
        <v>0.11764705882352899</v>
      </c>
      <c r="BH242" s="16">
        <v>0.133333333333333</v>
      </c>
      <c r="BI242" s="16">
        <v>0.05</v>
      </c>
      <c r="BJ242" s="16">
        <v>0.266666666666667</v>
      </c>
      <c r="BK242" s="16">
        <v>0.16666666666666699</v>
      </c>
      <c r="BL242" s="16">
        <v>0.11764705882352899</v>
      </c>
      <c r="BM242" s="16">
        <v>5.5555555555555601E-2</v>
      </c>
      <c r="BN242" s="16">
        <v>8.3333333333333301E-2</v>
      </c>
      <c r="BO242" s="16"/>
      <c r="BP242" s="16">
        <v>0.13630406290956801</v>
      </c>
      <c r="BQ242" s="16"/>
      <c r="BR242" s="16">
        <v>0.12586206896551699</v>
      </c>
      <c r="BS242" s="16"/>
      <c r="BT242" s="16">
        <v>0.14918414918414899</v>
      </c>
    </row>
    <row r="243" spans="2:72" x14ac:dyDescent="0.2">
      <c r="B243" t="s">
        <v>209</v>
      </c>
      <c r="C243" s="16">
        <v>8.2917082917082899E-2</v>
      </c>
      <c r="D243" s="16">
        <v>9.8550724637681206E-2</v>
      </c>
      <c r="E243" s="16">
        <v>8.40336134453782E-2</v>
      </c>
      <c r="F243" s="16">
        <v>9.0909090909090898E-2</v>
      </c>
      <c r="G243" s="16">
        <v>5.8823529411764698E-2</v>
      </c>
      <c r="H243" s="16">
        <v>3.5714285714285698E-2</v>
      </c>
      <c r="I243" s="16">
        <v>2.1276595744680899E-2</v>
      </c>
      <c r="J243" s="16">
        <v>5.9701492537313397E-2</v>
      </c>
      <c r="K243" s="16">
        <v>9.6774193548387094E-2</v>
      </c>
      <c r="L243" s="16">
        <v>0.112359550561798</v>
      </c>
      <c r="M243" s="16">
        <v>0.05</v>
      </c>
      <c r="N243" s="16">
        <v>0.17647058823529399</v>
      </c>
      <c r="O243" s="16">
        <v>0.14285714285714299</v>
      </c>
      <c r="P243" s="16"/>
      <c r="Q243" s="16">
        <v>4.7619047619047603E-2</v>
      </c>
      <c r="R243" s="16">
        <v>2.8169014084507001E-2</v>
      </c>
      <c r="S243" s="16">
        <v>1.6129032258064498E-2</v>
      </c>
      <c r="T243" s="16">
        <v>8.4507042253521097E-2</v>
      </c>
      <c r="U243" s="16">
        <v>4.8387096774193498E-2</v>
      </c>
      <c r="V243" s="16">
        <v>6.9306930693069299E-2</v>
      </c>
      <c r="W243" s="16">
        <v>0.114035087719298</v>
      </c>
      <c r="X243" s="16">
        <v>0.117021276595745</v>
      </c>
      <c r="Y243" s="16">
        <v>0.102209944751381</v>
      </c>
      <c r="Z243" s="16"/>
      <c r="AA243" s="16">
        <v>6.4338235294117599E-2</v>
      </c>
      <c r="AB243" s="16">
        <v>0.105263157894737</v>
      </c>
      <c r="AC243" s="16"/>
      <c r="AD243" s="16">
        <v>5.7553956834532398E-2</v>
      </c>
      <c r="AE243" s="16">
        <v>3.0769230769230799E-2</v>
      </c>
      <c r="AF243" s="16">
        <v>4.7619047619047603E-2</v>
      </c>
      <c r="AG243" s="16">
        <v>6.25E-2</v>
      </c>
      <c r="AH243" s="16">
        <v>8.9743589743589702E-2</v>
      </c>
      <c r="AI243" s="16">
        <v>7.6086956521739094E-2</v>
      </c>
      <c r="AJ243" s="16">
        <v>0.109243697478992</v>
      </c>
      <c r="AK243" s="16">
        <v>0.123595505617978</v>
      </c>
      <c r="AL243" s="16">
        <v>0.10638297872340401</v>
      </c>
      <c r="AM243" s="16">
        <v>9.6153846153846201E-2</v>
      </c>
      <c r="AN243" s="16"/>
      <c r="AO243" s="16">
        <v>4.5918367346938799E-2</v>
      </c>
      <c r="AP243" s="16">
        <v>9.56175298804781E-2</v>
      </c>
      <c r="AQ243" s="16">
        <v>0.114285714285714</v>
      </c>
      <c r="AR243" s="16">
        <v>0.11340206185567001</v>
      </c>
      <c r="AS243" s="16">
        <v>0.12068965517241401</v>
      </c>
      <c r="AT243" s="16">
        <v>0.1</v>
      </c>
      <c r="AU243" s="16"/>
      <c r="AV243" s="16">
        <v>0.125</v>
      </c>
      <c r="AW243" s="16">
        <v>0.2</v>
      </c>
      <c r="AX243" s="16">
        <v>0.12962962962963001</v>
      </c>
      <c r="AY243" s="16">
        <v>0</v>
      </c>
      <c r="AZ243" s="16">
        <v>0</v>
      </c>
      <c r="BA243" s="16">
        <v>8.8235294117647106E-2</v>
      </c>
      <c r="BB243" s="16">
        <v>0.105769230769231</v>
      </c>
      <c r="BC243" s="16">
        <v>3.3333333333333298E-2</v>
      </c>
      <c r="BD243" s="16">
        <v>0</v>
      </c>
      <c r="BE243" s="16">
        <v>8.2125603864734303E-2</v>
      </c>
      <c r="BF243" s="16">
        <v>0.163636363636364</v>
      </c>
      <c r="BG243" s="16">
        <v>5.8823529411764698E-2</v>
      </c>
      <c r="BH243" s="16">
        <v>4.4444444444444398E-2</v>
      </c>
      <c r="BI243" s="16">
        <v>0.05</v>
      </c>
      <c r="BJ243" s="16">
        <v>6.6666666666666693E-2</v>
      </c>
      <c r="BK243" s="16">
        <v>2.0833333333333301E-2</v>
      </c>
      <c r="BL243" s="16">
        <v>5.8823529411764698E-2</v>
      </c>
      <c r="BM243" s="16">
        <v>2.7777777777777801E-2</v>
      </c>
      <c r="BN243" s="16">
        <v>2.7777777777777801E-2</v>
      </c>
      <c r="BO243" s="16"/>
      <c r="BP243" s="16">
        <v>8.9121887287024901E-2</v>
      </c>
      <c r="BQ243" s="16"/>
      <c r="BR243" s="16">
        <v>9.1379310344827602E-2</v>
      </c>
      <c r="BS243" s="16"/>
      <c r="BT243" s="16">
        <v>0.1002331002331</v>
      </c>
    </row>
    <row r="244" spans="2:72" x14ac:dyDescent="0.2">
      <c r="B244" t="s">
        <v>210</v>
      </c>
      <c r="C244" s="16">
        <v>9.2907092907092897E-2</v>
      </c>
      <c r="D244" s="16">
        <v>0.13043478260869601</v>
      </c>
      <c r="E244" s="16">
        <v>5.8823529411764698E-2</v>
      </c>
      <c r="F244" s="16">
        <v>0</v>
      </c>
      <c r="G244" s="16">
        <v>0.13235294117647101</v>
      </c>
      <c r="H244" s="16">
        <v>7.1428571428571397E-2</v>
      </c>
      <c r="I244" s="16">
        <v>0.117021276595745</v>
      </c>
      <c r="J244" s="16">
        <v>2.9850746268656699E-2</v>
      </c>
      <c r="K244" s="16">
        <v>9.6774193548387094E-2</v>
      </c>
      <c r="L244" s="16">
        <v>5.6179775280898903E-2</v>
      </c>
      <c r="M244" s="16">
        <v>7.4999999999999997E-2</v>
      </c>
      <c r="N244" s="16">
        <v>8.8235294117647106E-2</v>
      </c>
      <c r="O244" s="16">
        <v>7.1428571428571397E-2</v>
      </c>
      <c r="P244" s="16"/>
      <c r="Q244" s="16">
        <v>6.3492063492063502E-2</v>
      </c>
      <c r="R244" s="16">
        <v>7.0422535211267595E-2</v>
      </c>
      <c r="S244" s="16">
        <v>4.8387096774193498E-2</v>
      </c>
      <c r="T244" s="16">
        <v>2.8169014084507001E-2</v>
      </c>
      <c r="U244" s="16">
        <v>8.0645161290322606E-2</v>
      </c>
      <c r="V244" s="16">
        <v>2.9702970297029702E-2</v>
      </c>
      <c r="W244" s="16">
        <v>5.2631578947368397E-2</v>
      </c>
      <c r="X244" s="16">
        <v>0.14893617021276601</v>
      </c>
      <c r="Y244" s="16">
        <v>0.14088397790055199</v>
      </c>
      <c r="Z244" s="16"/>
      <c r="AA244" s="16">
        <v>5.1470588235294101E-2</v>
      </c>
      <c r="AB244" s="16">
        <v>0.142543859649123</v>
      </c>
      <c r="AC244" s="16"/>
      <c r="AD244" s="16">
        <v>6.4748201438848907E-2</v>
      </c>
      <c r="AE244" s="16">
        <v>3.0769230769230799E-2</v>
      </c>
      <c r="AF244" s="16">
        <v>6.3492063492063502E-2</v>
      </c>
      <c r="AG244" s="16">
        <v>8.3333333333333301E-2</v>
      </c>
      <c r="AH244" s="16">
        <v>5.1282051282051301E-2</v>
      </c>
      <c r="AI244" s="16">
        <v>7.6086956521739094E-2</v>
      </c>
      <c r="AJ244" s="16">
        <v>0.16806722689075601</v>
      </c>
      <c r="AK244" s="16">
        <v>7.8651685393258397E-2</v>
      </c>
      <c r="AL244" s="16">
        <v>0.159574468085106</v>
      </c>
      <c r="AM244" s="16">
        <v>0.108974358974359</v>
      </c>
      <c r="AN244" s="16"/>
      <c r="AO244" s="16">
        <v>5.10204081632653E-2</v>
      </c>
      <c r="AP244" s="16">
        <v>7.1713147410358599E-2</v>
      </c>
      <c r="AQ244" s="16">
        <v>9.1428571428571401E-2</v>
      </c>
      <c r="AR244" s="16">
        <v>0.19587628865979401</v>
      </c>
      <c r="AS244" s="16">
        <v>0.25862068965517199</v>
      </c>
      <c r="AT244" s="16">
        <v>0.25</v>
      </c>
      <c r="AU244" s="16"/>
      <c r="AV244" s="16">
        <v>0.125</v>
      </c>
      <c r="AW244" s="16">
        <v>0.2</v>
      </c>
      <c r="AX244" s="16">
        <v>0.148148148148148</v>
      </c>
      <c r="AY244" s="16">
        <v>8.3333333333333301E-2</v>
      </c>
      <c r="AZ244" s="16">
        <v>0.14285714285714299</v>
      </c>
      <c r="BA244" s="16">
        <v>7.3529411764705899E-2</v>
      </c>
      <c r="BB244" s="16">
        <v>5.7692307692307702E-2</v>
      </c>
      <c r="BC244" s="16">
        <v>0.2</v>
      </c>
      <c r="BD244" s="16">
        <v>0</v>
      </c>
      <c r="BE244" s="16">
        <v>0.15942028985507201</v>
      </c>
      <c r="BF244" s="16">
        <v>0.109090909090909</v>
      </c>
      <c r="BG244" s="16">
        <v>0</v>
      </c>
      <c r="BH244" s="16">
        <v>3.3333333333333298E-2</v>
      </c>
      <c r="BI244" s="16">
        <v>0</v>
      </c>
      <c r="BJ244" s="16">
        <v>6.6666666666666693E-2</v>
      </c>
      <c r="BK244" s="16">
        <v>2.0833333333333301E-2</v>
      </c>
      <c r="BL244" s="16">
        <v>1.9607843137254902E-2</v>
      </c>
      <c r="BM244" s="16">
        <v>5.5555555555555601E-2</v>
      </c>
      <c r="BN244" s="16">
        <v>5.5555555555555601E-2</v>
      </c>
      <c r="BO244" s="16"/>
      <c r="BP244" s="16">
        <v>0.103538663171691</v>
      </c>
      <c r="BQ244" s="16"/>
      <c r="BR244" s="16">
        <v>9.8275862068965505E-2</v>
      </c>
      <c r="BS244" s="16"/>
      <c r="BT244" s="16">
        <v>0.10489510489510501</v>
      </c>
    </row>
    <row r="245" spans="2:72" x14ac:dyDescent="0.2">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row>
    <row r="246" spans="2:72" x14ac:dyDescent="0.2">
      <c r="B246" s="6" t="s">
        <v>213</v>
      </c>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row>
    <row r="247" spans="2:72" x14ac:dyDescent="0.2">
      <c r="B247" s="22" t="s">
        <v>92</v>
      </c>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row>
    <row r="248" spans="2:72" x14ac:dyDescent="0.2">
      <c r="B248" t="s">
        <v>203</v>
      </c>
      <c r="C248" s="16">
        <v>1.0989010989011E-2</v>
      </c>
      <c r="D248" s="16">
        <v>2.8985507246376799E-3</v>
      </c>
      <c r="E248" s="16">
        <v>3.3613445378151301E-2</v>
      </c>
      <c r="F248" s="16">
        <v>2.27272727272727E-2</v>
      </c>
      <c r="G248" s="16">
        <v>0</v>
      </c>
      <c r="H248" s="16">
        <v>0</v>
      </c>
      <c r="I248" s="16">
        <v>2.1276595744680899E-2</v>
      </c>
      <c r="J248" s="16">
        <v>0</v>
      </c>
      <c r="K248" s="16">
        <v>0</v>
      </c>
      <c r="L248" s="16">
        <v>1.1235955056179799E-2</v>
      </c>
      <c r="M248" s="16">
        <v>2.5000000000000001E-2</v>
      </c>
      <c r="N248" s="16">
        <v>2.9411764705882401E-2</v>
      </c>
      <c r="O248" s="16">
        <v>0</v>
      </c>
      <c r="P248" s="16"/>
      <c r="Q248" s="16">
        <v>6.3492063492063502E-2</v>
      </c>
      <c r="R248" s="16">
        <v>1.4084507042253501E-2</v>
      </c>
      <c r="S248" s="16">
        <v>3.2258064516128997E-2</v>
      </c>
      <c r="T248" s="16">
        <v>0</v>
      </c>
      <c r="U248" s="16">
        <v>0</v>
      </c>
      <c r="V248" s="16">
        <v>0</v>
      </c>
      <c r="W248" s="16">
        <v>0</v>
      </c>
      <c r="X248" s="16">
        <v>0</v>
      </c>
      <c r="Y248" s="16">
        <v>8.2872928176795594E-3</v>
      </c>
      <c r="Z248" s="16"/>
      <c r="AA248" s="16">
        <v>1.2867647058823499E-2</v>
      </c>
      <c r="AB248" s="16">
        <v>6.5789473684210497E-3</v>
      </c>
      <c r="AC248" s="16"/>
      <c r="AD248" s="16">
        <v>5.0359712230215799E-2</v>
      </c>
      <c r="AE248" s="16">
        <v>0</v>
      </c>
      <c r="AF248" s="16">
        <v>0</v>
      </c>
      <c r="AG248" s="16">
        <v>0</v>
      </c>
      <c r="AH248" s="16">
        <v>1.2820512820512799E-2</v>
      </c>
      <c r="AI248" s="16">
        <v>1.0869565217391301E-2</v>
      </c>
      <c r="AJ248" s="16">
        <v>0</v>
      </c>
      <c r="AK248" s="16">
        <v>0</v>
      </c>
      <c r="AL248" s="16">
        <v>0</v>
      </c>
      <c r="AM248" s="16">
        <v>1.2820512820512799E-2</v>
      </c>
      <c r="AN248" s="16"/>
      <c r="AO248" s="16">
        <v>1.2755102040816301E-2</v>
      </c>
      <c r="AP248" s="16">
        <v>7.9681274900398405E-3</v>
      </c>
      <c r="AQ248" s="16">
        <v>5.7142857142857099E-3</v>
      </c>
      <c r="AR248" s="16">
        <v>1.03092783505155E-2</v>
      </c>
      <c r="AS248" s="16">
        <v>1.72413793103448E-2</v>
      </c>
      <c r="AT248" s="16">
        <v>0</v>
      </c>
      <c r="AU248" s="16"/>
      <c r="AV248" s="16">
        <v>6.25E-2</v>
      </c>
      <c r="AW248" s="16">
        <v>0</v>
      </c>
      <c r="AX248" s="16">
        <v>9.2592592592592605E-3</v>
      </c>
      <c r="AY248" s="16">
        <v>0</v>
      </c>
      <c r="AZ248" s="16">
        <v>0</v>
      </c>
      <c r="BA248" s="16">
        <v>1.4705882352941201E-2</v>
      </c>
      <c r="BB248" s="16">
        <v>9.6153846153846194E-3</v>
      </c>
      <c r="BC248" s="16">
        <v>0</v>
      </c>
      <c r="BD248" s="16">
        <v>0</v>
      </c>
      <c r="BE248" s="16">
        <v>4.8309178743961402E-3</v>
      </c>
      <c r="BF248" s="16">
        <v>0</v>
      </c>
      <c r="BG248" s="16">
        <v>0</v>
      </c>
      <c r="BH248" s="16">
        <v>2.2222222222222199E-2</v>
      </c>
      <c r="BI248" s="16">
        <v>0</v>
      </c>
      <c r="BJ248" s="16">
        <v>0</v>
      </c>
      <c r="BK248" s="16">
        <v>0</v>
      </c>
      <c r="BL248" s="16">
        <v>3.9215686274509803E-2</v>
      </c>
      <c r="BM248" s="16">
        <v>0</v>
      </c>
      <c r="BN248" s="16">
        <v>5.5555555555555601E-2</v>
      </c>
      <c r="BO248" s="16"/>
      <c r="BP248" s="16">
        <v>9.1743119266055103E-3</v>
      </c>
      <c r="BQ248" s="16"/>
      <c r="BR248" s="16">
        <v>8.6206896551724102E-3</v>
      </c>
      <c r="BS248" s="16"/>
      <c r="BT248" s="16">
        <v>6.9930069930069904E-3</v>
      </c>
    </row>
    <row r="249" spans="2:72" x14ac:dyDescent="0.2">
      <c r="B249" t="s">
        <v>204</v>
      </c>
      <c r="C249" s="16">
        <v>3.0969030969030999E-2</v>
      </c>
      <c r="D249" s="16">
        <v>5.21739130434783E-2</v>
      </c>
      <c r="E249" s="16">
        <v>8.4033613445378096E-3</v>
      </c>
      <c r="F249" s="16">
        <v>6.8181818181818205E-2</v>
      </c>
      <c r="G249" s="16">
        <v>5.8823529411764698E-2</v>
      </c>
      <c r="H249" s="16">
        <v>0</v>
      </c>
      <c r="I249" s="16">
        <v>2.1276595744680899E-2</v>
      </c>
      <c r="J249" s="16">
        <v>0</v>
      </c>
      <c r="K249" s="16">
        <v>0</v>
      </c>
      <c r="L249" s="16">
        <v>1.1235955056179799E-2</v>
      </c>
      <c r="M249" s="16">
        <v>0.05</v>
      </c>
      <c r="N249" s="16">
        <v>0</v>
      </c>
      <c r="O249" s="16">
        <v>0</v>
      </c>
      <c r="P249" s="16"/>
      <c r="Q249" s="16">
        <v>3.1746031746031703E-2</v>
      </c>
      <c r="R249" s="16">
        <v>1.4084507042253501E-2</v>
      </c>
      <c r="S249" s="16">
        <v>8.0645161290322606E-2</v>
      </c>
      <c r="T249" s="16">
        <v>2.8169014084507001E-2</v>
      </c>
      <c r="U249" s="16">
        <v>0</v>
      </c>
      <c r="V249" s="16">
        <v>3.9603960396039598E-2</v>
      </c>
      <c r="W249" s="16">
        <v>1.7543859649122799E-2</v>
      </c>
      <c r="X249" s="16">
        <v>1.0638297872340399E-2</v>
      </c>
      <c r="Y249" s="16">
        <v>3.8674033149171297E-2</v>
      </c>
      <c r="Z249" s="16"/>
      <c r="AA249" s="16">
        <v>2.9411764705882401E-2</v>
      </c>
      <c r="AB249" s="16">
        <v>3.2894736842105303E-2</v>
      </c>
      <c r="AC249" s="16"/>
      <c r="AD249" s="16">
        <v>1.4388489208633099E-2</v>
      </c>
      <c r="AE249" s="16">
        <v>4.6153846153846198E-2</v>
      </c>
      <c r="AF249" s="16">
        <v>4.7619047619047603E-2</v>
      </c>
      <c r="AG249" s="16">
        <v>2.0833333333333301E-2</v>
      </c>
      <c r="AH249" s="16">
        <v>3.8461538461538498E-2</v>
      </c>
      <c r="AI249" s="16">
        <v>2.1739130434782601E-2</v>
      </c>
      <c r="AJ249" s="16">
        <v>1.6806722689075598E-2</v>
      </c>
      <c r="AK249" s="16">
        <v>0.112359550561798</v>
      </c>
      <c r="AL249" s="16">
        <v>2.1276595744680899E-2</v>
      </c>
      <c r="AM249" s="16">
        <v>1.2820512820512799E-2</v>
      </c>
      <c r="AN249" s="16"/>
      <c r="AO249" s="16">
        <v>2.8061224489795901E-2</v>
      </c>
      <c r="AP249" s="16">
        <v>4.7808764940239001E-2</v>
      </c>
      <c r="AQ249" s="16">
        <v>2.2857142857142899E-2</v>
      </c>
      <c r="AR249" s="16">
        <v>2.06185567010309E-2</v>
      </c>
      <c r="AS249" s="16">
        <v>0</v>
      </c>
      <c r="AT249" s="16">
        <v>0.1</v>
      </c>
      <c r="AU249" s="16"/>
      <c r="AV249" s="16">
        <v>0</v>
      </c>
      <c r="AW249" s="16">
        <v>0</v>
      </c>
      <c r="AX249" s="16">
        <v>9.2592592592592605E-3</v>
      </c>
      <c r="AY249" s="16">
        <v>0</v>
      </c>
      <c r="AZ249" s="16">
        <v>0</v>
      </c>
      <c r="BA249" s="16">
        <v>8.8235294117647106E-2</v>
      </c>
      <c r="BB249" s="16">
        <v>7.69230769230769E-2</v>
      </c>
      <c r="BC249" s="16">
        <v>6.6666666666666693E-2</v>
      </c>
      <c r="BD249" s="16">
        <v>0.14285714285714299</v>
      </c>
      <c r="BE249" s="16">
        <v>9.6618357487922701E-3</v>
      </c>
      <c r="BF249" s="16">
        <v>1.8181818181818198E-2</v>
      </c>
      <c r="BG249" s="16">
        <v>0</v>
      </c>
      <c r="BH249" s="16">
        <v>0</v>
      </c>
      <c r="BI249" s="16">
        <v>0</v>
      </c>
      <c r="BJ249" s="16">
        <v>0</v>
      </c>
      <c r="BK249" s="16">
        <v>0</v>
      </c>
      <c r="BL249" s="16">
        <v>7.8431372549019607E-2</v>
      </c>
      <c r="BM249" s="16">
        <v>5.5555555555555601E-2</v>
      </c>
      <c r="BN249" s="16">
        <v>2.7777777777777801E-2</v>
      </c>
      <c r="BO249" s="16"/>
      <c r="BP249" s="16">
        <v>3.1454783748361699E-2</v>
      </c>
      <c r="BQ249" s="16"/>
      <c r="BR249" s="16">
        <v>3.9655172413793099E-2</v>
      </c>
      <c r="BS249" s="16"/>
      <c r="BT249" s="16">
        <v>3.9627039627039597E-2</v>
      </c>
    </row>
    <row r="250" spans="2:72" x14ac:dyDescent="0.2">
      <c r="B250" t="s">
        <v>169</v>
      </c>
      <c r="C250" s="16">
        <v>2.7972027972028E-2</v>
      </c>
      <c r="D250" s="16">
        <v>4.0579710144927499E-2</v>
      </c>
      <c r="E250" s="16">
        <v>2.5210084033613401E-2</v>
      </c>
      <c r="F250" s="16">
        <v>2.27272727272727E-2</v>
      </c>
      <c r="G250" s="16">
        <v>1.4705882352941201E-2</v>
      </c>
      <c r="H250" s="16">
        <v>1.7857142857142901E-2</v>
      </c>
      <c r="I250" s="16">
        <v>0</v>
      </c>
      <c r="J250" s="16">
        <v>4.47761194029851E-2</v>
      </c>
      <c r="K250" s="16">
        <v>0</v>
      </c>
      <c r="L250" s="16">
        <v>2.2471910112359501E-2</v>
      </c>
      <c r="M250" s="16">
        <v>0.05</v>
      </c>
      <c r="N250" s="16">
        <v>2.9411764705882401E-2</v>
      </c>
      <c r="O250" s="16">
        <v>0</v>
      </c>
      <c r="P250" s="16"/>
      <c r="Q250" s="16">
        <v>0</v>
      </c>
      <c r="R250" s="16">
        <v>2.8169014084507001E-2</v>
      </c>
      <c r="S250" s="16">
        <v>3.2258064516128997E-2</v>
      </c>
      <c r="T250" s="16">
        <v>5.63380281690141E-2</v>
      </c>
      <c r="U250" s="16">
        <v>4.8387096774193498E-2</v>
      </c>
      <c r="V250" s="16">
        <v>9.9009900990098994E-3</v>
      </c>
      <c r="W250" s="16">
        <v>3.5087719298245598E-2</v>
      </c>
      <c r="X250" s="16">
        <v>3.1914893617021302E-2</v>
      </c>
      <c r="Y250" s="16">
        <v>2.4861878453038701E-2</v>
      </c>
      <c r="Z250" s="16"/>
      <c r="AA250" s="16">
        <v>2.9411764705882401E-2</v>
      </c>
      <c r="AB250" s="16">
        <v>2.6315789473684199E-2</v>
      </c>
      <c r="AC250" s="16"/>
      <c r="AD250" s="16">
        <v>3.5971223021582698E-2</v>
      </c>
      <c r="AE250" s="16">
        <v>7.69230769230769E-2</v>
      </c>
      <c r="AF250" s="16">
        <v>6.3492063492063502E-2</v>
      </c>
      <c r="AG250" s="16">
        <v>1.0416666666666701E-2</v>
      </c>
      <c r="AH250" s="16">
        <v>1.2820512820512799E-2</v>
      </c>
      <c r="AI250" s="16">
        <v>1.0869565217391301E-2</v>
      </c>
      <c r="AJ250" s="16">
        <v>8.4033613445378096E-3</v>
      </c>
      <c r="AK250" s="16">
        <v>3.3707865168539297E-2</v>
      </c>
      <c r="AL250" s="16">
        <v>3.1914893617021302E-2</v>
      </c>
      <c r="AM250" s="16">
        <v>2.5641025641025599E-2</v>
      </c>
      <c r="AN250" s="16"/>
      <c r="AO250" s="16">
        <v>3.31632653061225E-2</v>
      </c>
      <c r="AP250" s="16">
        <v>2.78884462151394E-2</v>
      </c>
      <c r="AQ250" s="16">
        <v>1.1428571428571401E-2</v>
      </c>
      <c r="AR250" s="16">
        <v>4.1237113402061903E-2</v>
      </c>
      <c r="AS250" s="16">
        <v>0</v>
      </c>
      <c r="AT250" s="16">
        <v>0.1</v>
      </c>
      <c r="AU250" s="16"/>
      <c r="AV250" s="16">
        <v>0</v>
      </c>
      <c r="AW250" s="16">
        <v>0</v>
      </c>
      <c r="AX250" s="16">
        <v>1.85185185185185E-2</v>
      </c>
      <c r="AY250" s="16">
        <v>0</v>
      </c>
      <c r="AZ250" s="16">
        <v>0</v>
      </c>
      <c r="BA250" s="16">
        <v>1.4705882352941201E-2</v>
      </c>
      <c r="BB250" s="16">
        <v>3.8461538461538498E-2</v>
      </c>
      <c r="BC250" s="16">
        <v>0</v>
      </c>
      <c r="BD250" s="16">
        <v>4.7619047619047603E-2</v>
      </c>
      <c r="BE250" s="16">
        <v>2.8985507246376802E-2</v>
      </c>
      <c r="BF250" s="16">
        <v>1.8181818181818198E-2</v>
      </c>
      <c r="BG250" s="16">
        <v>0.11764705882352899</v>
      </c>
      <c r="BH250" s="16">
        <v>3.3333333333333298E-2</v>
      </c>
      <c r="BI250" s="16">
        <v>0</v>
      </c>
      <c r="BJ250" s="16">
        <v>0.133333333333333</v>
      </c>
      <c r="BK250" s="16">
        <v>2.0833333333333301E-2</v>
      </c>
      <c r="BL250" s="16">
        <v>5.8823529411764698E-2</v>
      </c>
      <c r="BM250" s="16">
        <v>0</v>
      </c>
      <c r="BN250" s="16">
        <v>2.7777777777777801E-2</v>
      </c>
      <c r="BO250" s="16"/>
      <c r="BP250" s="16">
        <v>2.6212319790301399E-2</v>
      </c>
      <c r="BQ250" s="16"/>
      <c r="BR250" s="16">
        <v>2.93103448275862E-2</v>
      </c>
      <c r="BS250" s="16"/>
      <c r="BT250" s="16">
        <v>3.03030303030303E-2</v>
      </c>
    </row>
    <row r="251" spans="2:72" x14ac:dyDescent="0.2">
      <c r="B251" t="s">
        <v>170</v>
      </c>
      <c r="C251" s="16">
        <v>3.5964035964036002E-2</v>
      </c>
      <c r="D251" s="16">
        <v>3.4782608695652202E-2</v>
      </c>
      <c r="E251" s="16">
        <v>3.3613445378151301E-2</v>
      </c>
      <c r="F251" s="16">
        <v>0</v>
      </c>
      <c r="G251" s="16">
        <v>4.4117647058823498E-2</v>
      </c>
      <c r="H251" s="16">
        <v>7.1428571428571397E-2</v>
      </c>
      <c r="I251" s="16">
        <v>4.2553191489361701E-2</v>
      </c>
      <c r="J251" s="16">
        <v>2.9850746268656699E-2</v>
      </c>
      <c r="K251" s="16">
        <v>6.4516129032258104E-2</v>
      </c>
      <c r="L251" s="16">
        <v>2.2471910112359501E-2</v>
      </c>
      <c r="M251" s="16">
        <v>2.5000000000000001E-2</v>
      </c>
      <c r="N251" s="16">
        <v>2.9411764705882401E-2</v>
      </c>
      <c r="O251" s="16">
        <v>7.1428571428571397E-2</v>
      </c>
      <c r="P251" s="16"/>
      <c r="Q251" s="16">
        <v>4.7619047619047603E-2</v>
      </c>
      <c r="R251" s="16">
        <v>4.2253521126760597E-2</v>
      </c>
      <c r="S251" s="16">
        <v>1.6129032258064498E-2</v>
      </c>
      <c r="T251" s="16">
        <v>1.4084507042253501E-2</v>
      </c>
      <c r="U251" s="16">
        <v>3.2258064516128997E-2</v>
      </c>
      <c r="V251" s="16">
        <v>4.95049504950495E-2</v>
      </c>
      <c r="W251" s="16">
        <v>1.7543859649122799E-2</v>
      </c>
      <c r="X251" s="16">
        <v>3.1914893617021302E-2</v>
      </c>
      <c r="Y251" s="16">
        <v>4.4198895027624301E-2</v>
      </c>
      <c r="Z251" s="16"/>
      <c r="AA251" s="16">
        <v>3.125E-2</v>
      </c>
      <c r="AB251" s="16">
        <v>4.1666666666666699E-2</v>
      </c>
      <c r="AC251" s="16"/>
      <c r="AD251" s="16">
        <v>2.8776978417266199E-2</v>
      </c>
      <c r="AE251" s="16">
        <v>1.5384615384615399E-2</v>
      </c>
      <c r="AF251" s="16">
        <v>4.7619047619047603E-2</v>
      </c>
      <c r="AG251" s="16">
        <v>3.125E-2</v>
      </c>
      <c r="AH251" s="16">
        <v>5.1282051282051301E-2</v>
      </c>
      <c r="AI251" s="16">
        <v>4.3478260869565202E-2</v>
      </c>
      <c r="AJ251" s="16">
        <v>8.4033613445378096E-3</v>
      </c>
      <c r="AK251" s="16">
        <v>3.3707865168539297E-2</v>
      </c>
      <c r="AL251" s="16">
        <v>4.2553191489361701E-2</v>
      </c>
      <c r="AM251" s="16">
        <v>4.48717948717949E-2</v>
      </c>
      <c r="AN251" s="16"/>
      <c r="AO251" s="16">
        <v>3.06122448979592E-2</v>
      </c>
      <c r="AP251" s="16">
        <v>5.1792828685259001E-2</v>
      </c>
      <c r="AQ251" s="16">
        <v>0.04</v>
      </c>
      <c r="AR251" s="16">
        <v>2.06185567010309E-2</v>
      </c>
      <c r="AS251" s="16">
        <v>1.72413793103448E-2</v>
      </c>
      <c r="AT251" s="16">
        <v>0</v>
      </c>
      <c r="AU251" s="16"/>
      <c r="AV251" s="16">
        <v>0</v>
      </c>
      <c r="AW251" s="16">
        <v>0</v>
      </c>
      <c r="AX251" s="16">
        <v>4.6296296296296301E-2</v>
      </c>
      <c r="AY251" s="16">
        <v>0</v>
      </c>
      <c r="AZ251" s="16">
        <v>0.14285714285714299</v>
      </c>
      <c r="BA251" s="16">
        <v>1.4705882352941201E-2</v>
      </c>
      <c r="BB251" s="16">
        <v>1.9230769230769201E-2</v>
      </c>
      <c r="BC251" s="16">
        <v>6.6666666666666693E-2</v>
      </c>
      <c r="BD251" s="16">
        <v>0</v>
      </c>
      <c r="BE251" s="16">
        <v>3.3816425120772903E-2</v>
      </c>
      <c r="BF251" s="16">
        <v>3.6363636363636397E-2</v>
      </c>
      <c r="BG251" s="16">
        <v>5.8823529411764698E-2</v>
      </c>
      <c r="BH251" s="16">
        <v>5.5555555555555601E-2</v>
      </c>
      <c r="BI251" s="16">
        <v>0</v>
      </c>
      <c r="BJ251" s="16">
        <v>0</v>
      </c>
      <c r="BK251" s="16">
        <v>6.25E-2</v>
      </c>
      <c r="BL251" s="16">
        <v>0</v>
      </c>
      <c r="BM251" s="16">
        <v>8.3333333333333301E-2</v>
      </c>
      <c r="BN251" s="16">
        <v>5.5555555555555601E-2</v>
      </c>
      <c r="BO251" s="16"/>
      <c r="BP251" s="16">
        <v>3.1454783748361699E-2</v>
      </c>
      <c r="BQ251" s="16"/>
      <c r="BR251" s="16">
        <v>3.7931034482758599E-2</v>
      </c>
      <c r="BS251" s="16"/>
      <c r="BT251" s="16">
        <v>3.2634032634032598E-2</v>
      </c>
    </row>
    <row r="252" spans="2:72" x14ac:dyDescent="0.2">
      <c r="B252" t="s">
        <v>171</v>
      </c>
      <c r="C252" s="16">
        <v>7.09290709290709E-2</v>
      </c>
      <c r="D252" s="16">
        <v>6.6666666666666693E-2</v>
      </c>
      <c r="E252" s="16">
        <v>0.109243697478992</v>
      </c>
      <c r="F252" s="16">
        <v>0.11363636363636399</v>
      </c>
      <c r="G252" s="16">
        <v>4.4117647058823498E-2</v>
      </c>
      <c r="H252" s="16">
        <v>5.3571428571428603E-2</v>
      </c>
      <c r="I252" s="16">
        <v>6.3829787234042507E-2</v>
      </c>
      <c r="J252" s="16">
        <v>5.9701492537313397E-2</v>
      </c>
      <c r="K252" s="16">
        <v>9.6774193548387094E-2</v>
      </c>
      <c r="L252" s="16">
        <v>8.98876404494382E-2</v>
      </c>
      <c r="M252" s="16">
        <v>0.05</v>
      </c>
      <c r="N252" s="16">
        <v>2.9411764705882401E-2</v>
      </c>
      <c r="O252" s="16">
        <v>0</v>
      </c>
      <c r="P252" s="16"/>
      <c r="Q252" s="16">
        <v>0</v>
      </c>
      <c r="R252" s="16">
        <v>8.4507042253521097E-2</v>
      </c>
      <c r="S252" s="16">
        <v>8.0645161290322606E-2</v>
      </c>
      <c r="T252" s="16">
        <v>9.85915492957746E-2</v>
      </c>
      <c r="U252" s="16">
        <v>4.8387096774193498E-2</v>
      </c>
      <c r="V252" s="16">
        <v>0.10891089108910899</v>
      </c>
      <c r="W252" s="16">
        <v>8.7719298245614002E-2</v>
      </c>
      <c r="X252" s="16">
        <v>6.3829787234042507E-2</v>
      </c>
      <c r="Y252" s="16">
        <v>6.3535911602209894E-2</v>
      </c>
      <c r="Z252" s="16"/>
      <c r="AA252" s="16">
        <v>7.7205882352941194E-2</v>
      </c>
      <c r="AB252" s="16">
        <v>6.3596491228070207E-2</v>
      </c>
      <c r="AC252" s="16"/>
      <c r="AD252" s="16">
        <v>6.4748201438848907E-2</v>
      </c>
      <c r="AE252" s="16">
        <v>0.107692307692308</v>
      </c>
      <c r="AF252" s="16">
        <v>7.9365079365079402E-2</v>
      </c>
      <c r="AG252" s="16">
        <v>8.3333333333333301E-2</v>
      </c>
      <c r="AH252" s="16">
        <v>7.69230769230769E-2</v>
      </c>
      <c r="AI252" s="16">
        <v>5.4347826086956499E-2</v>
      </c>
      <c r="AJ252" s="16">
        <v>5.8823529411764698E-2</v>
      </c>
      <c r="AK252" s="16">
        <v>3.3707865168539297E-2</v>
      </c>
      <c r="AL252" s="16">
        <v>0.10638297872340401</v>
      </c>
      <c r="AM252" s="16">
        <v>5.7692307692307702E-2</v>
      </c>
      <c r="AN252" s="16"/>
      <c r="AO252" s="16">
        <v>8.9285714285714302E-2</v>
      </c>
      <c r="AP252" s="16">
        <v>4.7808764940239001E-2</v>
      </c>
      <c r="AQ252" s="16">
        <v>8.5714285714285701E-2</v>
      </c>
      <c r="AR252" s="16">
        <v>7.2164948453608199E-2</v>
      </c>
      <c r="AS252" s="16">
        <v>3.4482758620689703E-2</v>
      </c>
      <c r="AT252" s="16">
        <v>0</v>
      </c>
      <c r="AU252" s="16"/>
      <c r="AV252" s="16">
        <v>6.25E-2</v>
      </c>
      <c r="AW252" s="16">
        <v>0</v>
      </c>
      <c r="AX252" s="16">
        <v>7.4074074074074098E-2</v>
      </c>
      <c r="AY252" s="16">
        <v>0</v>
      </c>
      <c r="AZ252" s="16">
        <v>0.14285714285714299</v>
      </c>
      <c r="BA252" s="16">
        <v>2.9411764705882401E-2</v>
      </c>
      <c r="BB252" s="16">
        <v>2.8846153846153799E-2</v>
      </c>
      <c r="BC252" s="16">
        <v>3.3333333333333298E-2</v>
      </c>
      <c r="BD252" s="16">
        <v>9.5238095238095205E-2</v>
      </c>
      <c r="BE252" s="16">
        <v>7.7294685990338202E-2</v>
      </c>
      <c r="BF252" s="16">
        <v>0.109090909090909</v>
      </c>
      <c r="BG252" s="16">
        <v>5.8823529411764698E-2</v>
      </c>
      <c r="BH252" s="16">
        <v>0.1</v>
      </c>
      <c r="BI252" s="16">
        <v>0.15</v>
      </c>
      <c r="BJ252" s="16">
        <v>6.6666666666666693E-2</v>
      </c>
      <c r="BK252" s="16">
        <v>6.25E-2</v>
      </c>
      <c r="BL252" s="16">
        <v>7.8431372549019607E-2</v>
      </c>
      <c r="BM252" s="16">
        <v>2.7777777777777801E-2</v>
      </c>
      <c r="BN252" s="16">
        <v>8.3333333333333301E-2</v>
      </c>
      <c r="BO252" s="16"/>
      <c r="BP252" s="16">
        <v>7.0773263433813904E-2</v>
      </c>
      <c r="BQ252" s="16"/>
      <c r="BR252" s="16">
        <v>7.5862068965517199E-2</v>
      </c>
      <c r="BS252" s="16"/>
      <c r="BT252" s="16">
        <v>6.2937062937062901E-2</v>
      </c>
    </row>
    <row r="253" spans="2:72" x14ac:dyDescent="0.2">
      <c r="B253" t="s">
        <v>172</v>
      </c>
      <c r="C253" s="16">
        <v>6.9930069930069894E-2</v>
      </c>
      <c r="D253" s="16">
        <v>5.7971014492753603E-2</v>
      </c>
      <c r="E253" s="16">
        <v>8.40336134453782E-2</v>
      </c>
      <c r="F253" s="16">
        <v>2.27272727272727E-2</v>
      </c>
      <c r="G253" s="16">
        <v>5.8823529411764698E-2</v>
      </c>
      <c r="H253" s="16">
        <v>7.1428571428571397E-2</v>
      </c>
      <c r="I253" s="16">
        <v>9.5744680851063801E-2</v>
      </c>
      <c r="J253" s="16">
        <v>5.9701492537313397E-2</v>
      </c>
      <c r="K253" s="16">
        <v>3.2258064516128997E-2</v>
      </c>
      <c r="L253" s="16">
        <v>0.101123595505618</v>
      </c>
      <c r="M253" s="16">
        <v>0.125</v>
      </c>
      <c r="N253" s="16">
        <v>8.8235294117647106E-2</v>
      </c>
      <c r="O253" s="16">
        <v>0</v>
      </c>
      <c r="P253" s="16"/>
      <c r="Q253" s="16">
        <v>7.9365079365079402E-2</v>
      </c>
      <c r="R253" s="16">
        <v>2.8169014084507001E-2</v>
      </c>
      <c r="S253" s="16">
        <v>0.112903225806452</v>
      </c>
      <c r="T253" s="16">
        <v>7.0422535211267595E-2</v>
      </c>
      <c r="U253" s="16">
        <v>9.6774193548387094E-2</v>
      </c>
      <c r="V253" s="16">
        <v>6.9306930693069299E-2</v>
      </c>
      <c r="W253" s="16">
        <v>8.7719298245614002E-2</v>
      </c>
      <c r="X253" s="16">
        <v>2.1276595744680899E-2</v>
      </c>
      <c r="Y253" s="16">
        <v>7.18232044198895E-2</v>
      </c>
      <c r="Z253" s="16"/>
      <c r="AA253" s="16">
        <v>7.7205882352941194E-2</v>
      </c>
      <c r="AB253" s="16">
        <v>6.14035087719298E-2</v>
      </c>
      <c r="AC253" s="16"/>
      <c r="AD253" s="16">
        <v>5.7553956834532398E-2</v>
      </c>
      <c r="AE253" s="16">
        <v>9.2307692307692299E-2</v>
      </c>
      <c r="AF253" s="16">
        <v>7.9365079365079402E-2</v>
      </c>
      <c r="AG253" s="16">
        <v>0.125</v>
      </c>
      <c r="AH253" s="16">
        <v>6.4102564102564097E-2</v>
      </c>
      <c r="AI253" s="16">
        <v>6.5217391304347797E-2</v>
      </c>
      <c r="AJ253" s="16">
        <v>9.2436974789915999E-2</v>
      </c>
      <c r="AK253" s="16">
        <v>4.49438202247191E-2</v>
      </c>
      <c r="AL253" s="16">
        <v>3.1914893617021302E-2</v>
      </c>
      <c r="AM253" s="16">
        <v>6.4102564102564097E-2</v>
      </c>
      <c r="AN253" s="16"/>
      <c r="AO253" s="16">
        <v>0.10459183673469399</v>
      </c>
      <c r="AP253" s="16">
        <v>5.97609561752988E-2</v>
      </c>
      <c r="AQ253" s="16">
        <v>4.57142857142857E-2</v>
      </c>
      <c r="AR253" s="16">
        <v>3.09278350515464E-2</v>
      </c>
      <c r="AS253" s="16">
        <v>1.72413793103448E-2</v>
      </c>
      <c r="AT253" s="16">
        <v>0.05</v>
      </c>
      <c r="AU253" s="16"/>
      <c r="AV253" s="16">
        <v>6.25E-2</v>
      </c>
      <c r="AW253" s="16">
        <v>0</v>
      </c>
      <c r="AX253" s="16">
        <v>9.2592592592592601E-2</v>
      </c>
      <c r="AY253" s="16">
        <v>8.3333333333333301E-2</v>
      </c>
      <c r="AZ253" s="16">
        <v>0</v>
      </c>
      <c r="BA253" s="16">
        <v>4.4117647058823498E-2</v>
      </c>
      <c r="BB253" s="16">
        <v>0.115384615384615</v>
      </c>
      <c r="BC253" s="16">
        <v>0.1</v>
      </c>
      <c r="BD253" s="16">
        <v>4.7619047619047603E-2</v>
      </c>
      <c r="BE253" s="16">
        <v>6.2801932367149801E-2</v>
      </c>
      <c r="BF253" s="16">
        <v>4.5454545454545497E-2</v>
      </c>
      <c r="BG253" s="16">
        <v>0.11764705882352899</v>
      </c>
      <c r="BH253" s="16">
        <v>5.5555555555555601E-2</v>
      </c>
      <c r="BI253" s="16">
        <v>0.05</v>
      </c>
      <c r="BJ253" s="16">
        <v>6.6666666666666693E-2</v>
      </c>
      <c r="BK253" s="16">
        <v>4.1666666666666699E-2</v>
      </c>
      <c r="BL253" s="16">
        <v>7.8431372549019607E-2</v>
      </c>
      <c r="BM253" s="16">
        <v>5.5555555555555601E-2</v>
      </c>
      <c r="BN253" s="16">
        <v>0.11111111111111099</v>
      </c>
      <c r="BO253" s="16"/>
      <c r="BP253" s="16">
        <v>7.3394495412843999E-2</v>
      </c>
      <c r="BQ253" s="16"/>
      <c r="BR253" s="16">
        <v>6.5517241379310406E-2</v>
      </c>
      <c r="BS253" s="16"/>
      <c r="BT253" s="16">
        <v>5.82750582750583E-2</v>
      </c>
    </row>
    <row r="254" spans="2:72" x14ac:dyDescent="0.2">
      <c r="B254" t="s">
        <v>205</v>
      </c>
      <c r="C254" s="16">
        <v>0.137862137862138</v>
      </c>
      <c r="D254" s="16">
        <v>0.107246376811594</v>
      </c>
      <c r="E254" s="16">
        <v>0.13445378151260501</v>
      </c>
      <c r="F254" s="16">
        <v>0.11363636363636399</v>
      </c>
      <c r="G254" s="16">
        <v>0.220588235294118</v>
      </c>
      <c r="H254" s="16">
        <v>0.107142857142857</v>
      </c>
      <c r="I254" s="16">
        <v>0.13829787234042601</v>
      </c>
      <c r="J254" s="16">
        <v>0.17910447761194001</v>
      </c>
      <c r="K254" s="16">
        <v>6.4516129032258104E-2</v>
      </c>
      <c r="L254" s="16">
        <v>0.19101123595505601</v>
      </c>
      <c r="M254" s="16">
        <v>0.15</v>
      </c>
      <c r="N254" s="16">
        <v>8.8235294117647106E-2</v>
      </c>
      <c r="O254" s="16">
        <v>0.42857142857142899</v>
      </c>
      <c r="P254" s="16"/>
      <c r="Q254" s="16">
        <v>0.25396825396825401</v>
      </c>
      <c r="R254" s="16">
        <v>0.154929577464789</v>
      </c>
      <c r="S254" s="16">
        <v>0.19354838709677399</v>
      </c>
      <c r="T254" s="16">
        <v>0.183098591549296</v>
      </c>
      <c r="U254" s="16">
        <v>0.241935483870968</v>
      </c>
      <c r="V254" s="16">
        <v>0.13861386138613899</v>
      </c>
      <c r="W254" s="16">
        <v>0.13157894736842099</v>
      </c>
      <c r="X254" s="16">
        <v>0.10638297872340401</v>
      </c>
      <c r="Y254" s="16">
        <v>8.8397790055248601E-2</v>
      </c>
      <c r="Z254" s="16"/>
      <c r="AA254" s="16">
        <v>0.17647058823529399</v>
      </c>
      <c r="AB254" s="16">
        <v>9.2105263157894704E-2</v>
      </c>
      <c r="AC254" s="16"/>
      <c r="AD254" s="16">
        <v>0.194244604316547</v>
      </c>
      <c r="AE254" s="16">
        <v>0.18461538461538499</v>
      </c>
      <c r="AF254" s="16">
        <v>0.14285714285714299</v>
      </c>
      <c r="AG254" s="16">
        <v>0.19791666666666699</v>
      </c>
      <c r="AH254" s="16">
        <v>0.141025641025641</v>
      </c>
      <c r="AI254" s="16">
        <v>0.15217391304347799</v>
      </c>
      <c r="AJ254" s="16">
        <v>0.10084033613445401</v>
      </c>
      <c r="AK254" s="16">
        <v>7.8651685393258397E-2</v>
      </c>
      <c r="AL254" s="16">
        <v>6.3829787234042507E-2</v>
      </c>
      <c r="AM254" s="16">
        <v>0.128205128205128</v>
      </c>
      <c r="AN254" s="16"/>
      <c r="AO254" s="16">
        <v>0.15816326530612199</v>
      </c>
      <c r="AP254" s="16">
        <v>0.171314741035857</v>
      </c>
      <c r="AQ254" s="16">
        <v>0.108571428571429</v>
      </c>
      <c r="AR254" s="16">
        <v>8.2474226804123696E-2</v>
      </c>
      <c r="AS254" s="16">
        <v>5.1724137931034503E-2</v>
      </c>
      <c r="AT254" s="16">
        <v>0.1</v>
      </c>
      <c r="AU254" s="16"/>
      <c r="AV254" s="16">
        <v>6.25E-2</v>
      </c>
      <c r="AW254" s="16">
        <v>0</v>
      </c>
      <c r="AX254" s="16">
        <v>0.13888888888888901</v>
      </c>
      <c r="AY254" s="16">
        <v>0.25</v>
      </c>
      <c r="AZ254" s="16">
        <v>0.42857142857142899</v>
      </c>
      <c r="BA254" s="16">
        <v>0.11764705882352899</v>
      </c>
      <c r="BB254" s="16">
        <v>0.105769230769231</v>
      </c>
      <c r="BC254" s="16">
        <v>0.1</v>
      </c>
      <c r="BD254" s="16">
        <v>0.238095238095238</v>
      </c>
      <c r="BE254" s="16">
        <v>9.1787439613526603E-2</v>
      </c>
      <c r="BF254" s="16">
        <v>0.109090909090909</v>
      </c>
      <c r="BG254" s="16">
        <v>0.11764705882352899</v>
      </c>
      <c r="BH254" s="16">
        <v>0.2</v>
      </c>
      <c r="BI254" s="16">
        <v>0.15</v>
      </c>
      <c r="BJ254" s="16">
        <v>0.133333333333333</v>
      </c>
      <c r="BK254" s="16">
        <v>0.20833333333333301</v>
      </c>
      <c r="BL254" s="16">
        <v>0.17647058823529399</v>
      </c>
      <c r="BM254" s="16">
        <v>0.30555555555555602</v>
      </c>
      <c r="BN254" s="16">
        <v>8.3333333333333301E-2</v>
      </c>
      <c r="BO254" s="16"/>
      <c r="BP254" s="16">
        <v>0.12450851900393201</v>
      </c>
      <c r="BQ254" s="16"/>
      <c r="BR254" s="16">
        <v>0.13275862068965499</v>
      </c>
      <c r="BS254" s="16"/>
      <c r="BT254" s="16">
        <v>0.111888111888112</v>
      </c>
    </row>
    <row r="255" spans="2:72" x14ac:dyDescent="0.2">
      <c r="B255" t="s">
        <v>206</v>
      </c>
      <c r="C255" s="16">
        <v>9.8901098901098897E-2</v>
      </c>
      <c r="D255" s="16">
        <v>8.6956521739130405E-2</v>
      </c>
      <c r="E255" s="16">
        <v>0.126050420168067</v>
      </c>
      <c r="F255" s="16">
        <v>0.13636363636363599</v>
      </c>
      <c r="G255" s="16">
        <v>8.8235294117647106E-2</v>
      </c>
      <c r="H255" s="16">
        <v>0.107142857142857</v>
      </c>
      <c r="I255" s="16">
        <v>0.10638297872340401</v>
      </c>
      <c r="J255" s="16">
        <v>8.9552238805970102E-2</v>
      </c>
      <c r="K255" s="16">
        <v>0.19354838709677399</v>
      </c>
      <c r="L255" s="16">
        <v>8.98876404494382E-2</v>
      </c>
      <c r="M255" s="16">
        <v>0.05</v>
      </c>
      <c r="N255" s="16">
        <v>8.8235294117647106E-2</v>
      </c>
      <c r="O255" s="16">
        <v>7.1428571428571397E-2</v>
      </c>
      <c r="P255" s="16"/>
      <c r="Q255" s="16">
        <v>6.3492063492063502E-2</v>
      </c>
      <c r="R255" s="16">
        <v>7.0422535211267595E-2</v>
      </c>
      <c r="S255" s="16">
        <v>6.4516129032258104E-2</v>
      </c>
      <c r="T255" s="16">
        <v>0.11267605633802801</v>
      </c>
      <c r="U255" s="16">
        <v>8.0645161290322606E-2</v>
      </c>
      <c r="V255" s="16">
        <v>0.13861386138613899</v>
      </c>
      <c r="W255" s="16">
        <v>0.12280701754386</v>
      </c>
      <c r="X255" s="16">
        <v>0.117021276595745</v>
      </c>
      <c r="Y255" s="16">
        <v>9.3922651933701695E-2</v>
      </c>
      <c r="Z255" s="16"/>
      <c r="AA255" s="16">
        <v>9.9264705882352894E-2</v>
      </c>
      <c r="AB255" s="16">
        <v>9.8684210526315805E-2</v>
      </c>
      <c r="AC255" s="16"/>
      <c r="AD255" s="16">
        <v>5.0359712230215799E-2</v>
      </c>
      <c r="AE255" s="16">
        <v>0.123076923076923</v>
      </c>
      <c r="AF255" s="16">
        <v>0.11111111111111099</v>
      </c>
      <c r="AG255" s="16">
        <v>9.375E-2</v>
      </c>
      <c r="AH255" s="16">
        <v>0.15384615384615399</v>
      </c>
      <c r="AI255" s="16">
        <v>0.119565217391304</v>
      </c>
      <c r="AJ255" s="16">
        <v>0.126050420168067</v>
      </c>
      <c r="AK255" s="16">
        <v>5.6179775280898903E-2</v>
      </c>
      <c r="AL255" s="16">
        <v>9.5744680851063801E-2</v>
      </c>
      <c r="AM255" s="16">
        <v>8.9743589743589702E-2</v>
      </c>
      <c r="AN255" s="16"/>
      <c r="AO255" s="16">
        <v>9.1836734693877597E-2</v>
      </c>
      <c r="AP255" s="16">
        <v>9.9601593625498003E-2</v>
      </c>
      <c r="AQ255" s="16">
        <v>0.108571428571429</v>
      </c>
      <c r="AR255" s="16">
        <v>0.11340206185567001</v>
      </c>
      <c r="AS255" s="16">
        <v>6.8965517241379296E-2</v>
      </c>
      <c r="AT255" s="16">
        <v>0.1</v>
      </c>
      <c r="AU255" s="16"/>
      <c r="AV255" s="16">
        <v>0.125</v>
      </c>
      <c r="AW255" s="16">
        <v>0.4</v>
      </c>
      <c r="AX255" s="16">
        <v>3.7037037037037E-2</v>
      </c>
      <c r="AY255" s="16">
        <v>0.33333333333333298</v>
      </c>
      <c r="AZ255" s="16">
        <v>0.14285714285714299</v>
      </c>
      <c r="BA255" s="16">
        <v>5.8823529411764698E-2</v>
      </c>
      <c r="BB255" s="16">
        <v>0.105769230769231</v>
      </c>
      <c r="BC255" s="16">
        <v>0.1</v>
      </c>
      <c r="BD255" s="16">
        <v>0.14285714285714299</v>
      </c>
      <c r="BE255" s="16">
        <v>0.101449275362319</v>
      </c>
      <c r="BF255" s="16">
        <v>0.109090909090909</v>
      </c>
      <c r="BG255" s="16">
        <v>5.8823529411764698E-2</v>
      </c>
      <c r="BH255" s="16">
        <v>8.8888888888888906E-2</v>
      </c>
      <c r="BI255" s="16">
        <v>0.2</v>
      </c>
      <c r="BJ255" s="16">
        <v>0.2</v>
      </c>
      <c r="BK255" s="16">
        <v>8.3333333333333301E-2</v>
      </c>
      <c r="BL255" s="16">
        <v>0.13725490196078399</v>
      </c>
      <c r="BM255" s="16">
        <v>8.3333333333333301E-2</v>
      </c>
      <c r="BN255" s="16">
        <v>5.5555555555555601E-2</v>
      </c>
      <c r="BO255" s="16"/>
      <c r="BP255" s="16">
        <v>0.103538663171691</v>
      </c>
      <c r="BQ255" s="16"/>
      <c r="BR255" s="16">
        <v>9.6551724137931005E-2</v>
      </c>
      <c r="BS255" s="16"/>
      <c r="BT255" s="16">
        <v>8.8578088578088604E-2</v>
      </c>
    </row>
    <row r="256" spans="2:72" x14ac:dyDescent="0.2">
      <c r="B256" t="s">
        <v>207</v>
      </c>
      <c r="C256" s="16">
        <v>0.12787212787212801</v>
      </c>
      <c r="D256" s="16">
        <v>0.115942028985507</v>
      </c>
      <c r="E256" s="16">
        <v>0.109243697478992</v>
      </c>
      <c r="F256" s="16">
        <v>9.0909090909090898E-2</v>
      </c>
      <c r="G256" s="16">
        <v>0.10294117647058799</v>
      </c>
      <c r="H256" s="16">
        <v>0.214285714285714</v>
      </c>
      <c r="I256" s="16">
        <v>0.19148936170212799</v>
      </c>
      <c r="J256" s="16">
        <v>8.9552238805970102E-2</v>
      </c>
      <c r="K256" s="16">
        <v>9.6774193548387094E-2</v>
      </c>
      <c r="L256" s="16">
        <v>0.13483146067415699</v>
      </c>
      <c r="M256" s="16">
        <v>0.17499999999999999</v>
      </c>
      <c r="N256" s="16">
        <v>0.11764705882352899</v>
      </c>
      <c r="O256" s="16">
        <v>0.14285714285714299</v>
      </c>
      <c r="P256" s="16"/>
      <c r="Q256" s="16">
        <v>9.5238095238095205E-2</v>
      </c>
      <c r="R256" s="16">
        <v>9.85915492957746E-2</v>
      </c>
      <c r="S256" s="16">
        <v>6.4516129032258104E-2</v>
      </c>
      <c r="T256" s="16">
        <v>9.85915492957746E-2</v>
      </c>
      <c r="U256" s="16">
        <v>0.112903225806452</v>
      </c>
      <c r="V256" s="16">
        <v>0.14851485148514901</v>
      </c>
      <c r="W256" s="16">
        <v>0.16666666666666699</v>
      </c>
      <c r="X256" s="16">
        <v>0.19148936170212799</v>
      </c>
      <c r="Y256" s="16">
        <v>0.124309392265193</v>
      </c>
      <c r="Z256" s="16"/>
      <c r="AA256" s="16">
        <v>0.119485294117647</v>
      </c>
      <c r="AB256" s="16">
        <v>0.13815789473684201</v>
      </c>
      <c r="AC256" s="16"/>
      <c r="AD256" s="16">
        <v>7.1942446043165506E-2</v>
      </c>
      <c r="AE256" s="16">
        <v>0.107692307692308</v>
      </c>
      <c r="AF256" s="16">
        <v>0.11111111111111099</v>
      </c>
      <c r="AG256" s="16">
        <v>8.3333333333333301E-2</v>
      </c>
      <c r="AH256" s="16">
        <v>0.141025641025641</v>
      </c>
      <c r="AI256" s="16">
        <v>0.141304347826087</v>
      </c>
      <c r="AJ256" s="16">
        <v>0.184873949579832</v>
      </c>
      <c r="AK256" s="16">
        <v>0.16853932584269701</v>
      </c>
      <c r="AL256" s="16">
        <v>0.10638297872340401</v>
      </c>
      <c r="AM256" s="16">
        <v>0.16025641025640999</v>
      </c>
      <c r="AN256" s="16"/>
      <c r="AO256" s="16">
        <v>0.11224489795918401</v>
      </c>
      <c r="AP256" s="16">
        <v>0.159362549800797</v>
      </c>
      <c r="AQ256" s="16">
        <v>0.114285714285714</v>
      </c>
      <c r="AR256" s="16">
        <v>0.14432989690721601</v>
      </c>
      <c r="AS256" s="16">
        <v>0.12068965517241401</v>
      </c>
      <c r="AT256" s="16">
        <v>0.15</v>
      </c>
      <c r="AU256" s="16"/>
      <c r="AV256" s="16">
        <v>0</v>
      </c>
      <c r="AW256" s="16">
        <v>0</v>
      </c>
      <c r="AX256" s="16">
        <v>0.13888888888888901</v>
      </c>
      <c r="AY256" s="16">
        <v>0.16666666666666699</v>
      </c>
      <c r="AZ256" s="16">
        <v>0</v>
      </c>
      <c r="BA256" s="16">
        <v>0.25</v>
      </c>
      <c r="BB256" s="16">
        <v>0.134615384615385</v>
      </c>
      <c r="BC256" s="16">
        <v>0.133333333333333</v>
      </c>
      <c r="BD256" s="16">
        <v>4.7619047619047603E-2</v>
      </c>
      <c r="BE256" s="16">
        <v>0.12560386473429999</v>
      </c>
      <c r="BF256" s="16">
        <v>0.13636363636363599</v>
      </c>
      <c r="BG256" s="16">
        <v>0.29411764705882398</v>
      </c>
      <c r="BH256" s="16">
        <v>3.3333333333333298E-2</v>
      </c>
      <c r="BI256" s="16">
        <v>0.1</v>
      </c>
      <c r="BJ256" s="16">
        <v>0.266666666666667</v>
      </c>
      <c r="BK256" s="16">
        <v>0.16666666666666699</v>
      </c>
      <c r="BL256" s="16">
        <v>5.8823529411764698E-2</v>
      </c>
      <c r="BM256" s="16">
        <v>5.5555555555555601E-2</v>
      </c>
      <c r="BN256" s="16">
        <v>0.194444444444444</v>
      </c>
      <c r="BO256" s="16"/>
      <c r="BP256" s="16">
        <v>0.127129750982962</v>
      </c>
      <c r="BQ256" s="16"/>
      <c r="BR256" s="16">
        <v>0.12931034482758599</v>
      </c>
      <c r="BS256" s="16"/>
      <c r="BT256" s="16">
        <v>0.128205128205128</v>
      </c>
    </row>
    <row r="257" spans="2:72" x14ac:dyDescent="0.2">
      <c r="B257" t="s">
        <v>208</v>
      </c>
      <c r="C257" s="16">
        <v>0.14785214785214801</v>
      </c>
      <c r="D257" s="16">
        <v>0.16521739130434801</v>
      </c>
      <c r="E257" s="16">
        <v>0.126050420168067</v>
      </c>
      <c r="F257" s="16">
        <v>0.15909090909090901</v>
      </c>
      <c r="G257" s="16">
        <v>0.14705882352941199</v>
      </c>
      <c r="H257" s="16">
        <v>0.125</v>
      </c>
      <c r="I257" s="16">
        <v>7.4468085106383003E-2</v>
      </c>
      <c r="J257" s="16">
        <v>0.20895522388059701</v>
      </c>
      <c r="K257" s="16">
        <v>0.225806451612903</v>
      </c>
      <c r="L257" s="16">
        <v>0.14606741573033699</v>
      </c>
      <c r="M257" s="16">
        <v>0.125</v>
      </c>
      <c r="N257" s="16">
        <v>0.14705882352941199</v>
      </c>
      <c r="O257" s="16">
        <v>7.1428571428571397E-2</v>
      </c>
      <c r="P257" s="16"/>
      <c r="Q257" s="16">
        <v>9.5238095238095205E-2</v>
      </c>
      <c r="R257" s="16">
        <v>0.19718309859154901</v>
      </c>
      <c r="S257" s="16">
        <v>0.12903225806451599</v>
      </c>
      <c r="T257" s="16">
        <v>0.12676056338028199</v>
      </c>
      <c r="U257" s="16">
        <v>0.112903225806452</v>
      </c>
      <c r="V257" s="16">
        <v>0.10891089108910899</v>
      </c>
      <c r="W257" s="16">
        <v>0.18421052631578899</v>
      </c>
      <c r="X257" s="16">
        <v>0.14893617021276601</v>
      </c>
      <c r="Y257" s="16">
        <v>0.16022099447513799</v>
      </c>
      <c r="Z257" s="16"/>
      <c r="AA257" s="16">
        <v>0.13970588235294101</v>
      </c>
      <c r="AB257" s="16">
        <v>0.157894736842105</v>
      </c>
      <c r="AC257" s="16"/>
      <c r="AD257" s="16">
        <v>0.194244604316547</v>
      </c>
      <c r="AE257" s="16">
        <v>0.107692307692308</v>
      </c>
      <c r="AF257" s="16">
        <v>0.14285714285714299</v>
      </c>
      <c r="AG257" s="16">
        <v>0.114583333333333</v>
      </c>
      <c r="AH257" s="16">
        <v>8.9743589743589702E-2</v>
      </c>
      <c r="AI257" s="16">
        <v>0.119565217391304</v>
      </c>
      <c r="AJ257" s="16">
        <v>0.16806722689075601</v>
      </c>
      <c r="AK257" s="16">
        <v>0.14606741573033699</v>
      </c>
      <c r="AL257" s="16">
        <v>0.170212765957447</v>
      </c>
      <c r="AM257" s="16">
        <v>0.16025641025640999</v>
      </c>
      <c r="AN257" s="16"/>
      <c r="AO257" s="16">
        <v>0.15306122448979601</v>
      </c>
      <c r="AP257" s="16">
        <v>0.107569721115538</v>
      </c>
      <c r="AQ257" s="16">
        <v>0.16571428571428601</v>
      </c>
      <c r="AR257" s="16">
        <v>0.164948453608247</v>
      </c>
      <c r="AS257" s="16">
        <v>0.24137931034482801</v>
      </c>
      <c r="AT257" s="16">
        <v>0.05</v>
      </c>
      <c r="AU257" s="16"/>
      <c r="AV257" s="16">
        <v>0.3125</v>
      </c>
      <c r="AW257" s="16">
        <v>0.2</v>
      </c>
      <c r="AX257" s="16">
        <v>0.101851851851852</v>
      </c>
      <c r="AY257" s="16">
        <v>0.16666666666666699</v>
      </c>
      <c r="AZ257" s="16">
        <v>0</v>
      </c>
      <c r="BA257" s="16">
        <v>8.8235294117647106E-2</v>
      </c>
      <c r="BB257" s="16">
        <v>0.134615384615385</v>
      </c>
      <c r="BC257" s="16">
        <v>6.6666666666666693E-2</v>
      </c>
      <c r="BD257" s="16">
        <v>4.7619047619047603E-2</v>
      </c>
      <c r="BE257" s="16">
        <v>0.19323671497584499</v>
      </c>
      <c r="BF257" s="16">
        <v>0.2</v>
      </c>
      <c r="BG257" s="16">
        <v>5.8823529411764698E-2</v>
      </c>
      <c r="BH257" s="16">
        <v>0.16666666666666699</v>
      </c>
      <c r="BI257" s="16">
        <v>0.1</v>
      </c>
      <c r="BJ257" s="16">
        <v>6.6666666666666693E-2</v>
      </c>
      <c r="BK257" s="16">
        <v>0.14583333333333301</v>
      </c>
      <c r="BL257" s="16">
        <v>0.13725490196078399</v>
      </c>
      <c r="BM257" s="16">
        <v>0.16666666666666699</v>
      </c>
      <c r="BN257" s="16">
        <v>0.13888888888888901</v>
      </c>
      <c r="BO257" s="16"/>
      <c r="BP257" s="16">
        <v>0.149410222804718</v>
      </c>
      <c r="BQ257" s="16"/>
      <c r="BR257" s="16">
        <v>0.13448275862069001</v>
      </c>
      <c r="BS257" s="16"/>
      <c r="BT257" s="16">
        <v>0.16783216783216801</v>
      </c>
    </row>
    <row r="258" spans="2:72" x14ac:dyDescent="0.2">
      <c r="B258" t="s">
        <v>209</v>
      </c>
      <c r="C258" s="16">
        <v>0.10989010989011</v>
      </c>
      <c r="D258" s="16">
        <v>0.11014492753623201</v>
      </c>
      <c r="E258" s="16">
        <v>0.109243697478992</v>
      </c>
      <c r="F258" s="16">
        <v>0.18181818181818199</v>
      </c>
      <c r="G258" s="16">
        <v>8.8235294117647106E-2</v>
      </c>
      <c r="H258" s="16">
        <v>0.125</v>
      </c>
      <c r="I258" s="16">
        <v>0.117021276595745</v>
      </c>
      <c r="J258" s="16">
        <v>7.4626865671641798E-2</v>
      </c>
      <c r="K258" s="16">
        <v>0.12903225806451599</v>
      </c>
      <c r="L258" s="16">
        <v>7.8651685393258397E-2</v>
      </c>
      <c r="M258" s="16">
        <v>7.4999999999999997E-2</v>
      </c>
      <c r="N258" s="16">
        <v>0.17647058823529399</v>
      </c>
      <c r="O258" s="16">
        <v>0.14285714285714299</v>
      </c>
      <c r="P258" s="16"/>
      <c r="Q258" s="16">
        <v>6.3492063492063502E-2</v>
      </c>
      <c r="R258" s="16">
        <v>9.85915492957746E-2</v>
      </c>
      <c r="S258" s="16">
        <v>0.112903225806452</v>
      </c>
      <c r="T258" s="16">
        <v>0.11267605633802801</v>
      </c>
      <c r="U258" s="16">
        <v>0.12903225806451599</v>
      </c>
      <c r="V258" s="16">
        <v>0.118811881188119</v>
      </c>
      <c r="W258" s="16">
        <v>8.7719298245614002E-2</v>
      </c>
      <c r="X258" s="16">
        <v>9.5744680851063801E-2</v>
      </c>
      <c r="Y258" s="16">
        <v>0.124309392265193</v>
      </c>
      <c r="Z258" s="16"/>
      <c r="AA258" s="16">
        <v>0.10294117647058799</v>
      </c>
      <c r="AB258" s="16">
        <v>0.118421052631579</v>
      </c>
      <c r="AC258" s="16"/>
      <c r="AD258" s="16">
        <v>7.9136690647481994E-2</v>
      </c>
      <c r="AE258" s="16">
        <v>6.15384615384615E-2</v>
      </c>
      <c r="AF258" s="16">
        <v>0.126984126984127</v>
      </c>
      <c r="AG258" s="16">
        <v>9.375E-2</v>
      </c>
      <c r="AH258" s="16">
        <v>0.128205128205128</v>
      </c>
      <c r="AI258" s="16">
        <v>0.108695652173913</v>
      </c>
      <c r="AJ258" s="16">
        <v>7.5630252100840303E-2</v>
      </c>
      <c r="AK258" s="16">
        <v>0.17977528089887601</v>
      </c>
      <c r="AL258" s="16">
        <v>0.180851063829787</v>
      </c>
      <c r="AM258" s="16">
        <v>0.102564102564103</v>
      </c>
      <c r="AN258" s="16"/>
      <c r="AO258" s="16">
        <v>9.1836734693877597E-2</v>
      </c>
      <c r="AP258" s="16">
        <v>0.115537848605578</v>
      </c>
      <c r="AQ258" s="16">
        <v>0.17142857142857101</v>
      </c>
      <c r="AR258" s="16">
        <v>6.18556701030928E-2</v>
      </c>
      <c r="AS258" s="16">
        <v>0.13793103448275901</v>
      </c>
      <c r="AT258" s="16">
        <v>0</v>
      </c>
      <c r="AU258" s="16"/>
      <c r="AV258" s="16">
        <v>6.25E-2</v>
      </c>
      <c r="AW258" s="16">
        <v>0.2</v>
      </c>
      <c r="AX258" s="16">
        <v>0.12037037037037</v>
      </c>
      <c r="AY258" s="16">
        <v>0</v>
      </c>
      <c r="AZ258" s="16">
        <v>0</v>
      </c>
      <c r="BA258" s="16">
        <v>8.8235294117647106E-2</v>
      </c>
      <c r="BB258" s="16">
        <v>0.134615384615385</v>
      </c>
      <c r="BC258" s="16">
        <v>0.133333333333333</v>
      </c>
      <c r="BD258" s="16">
        <v>9.5238095238095205E-2</v>
      </c>
      <c r="BE258" s="16">
        <v>0.12560386473429999</v>
      </c>
      <c r="BF258" s="16">
        <v>0.1</v>
      </c>
      <c r="BG258" s="16">
        <v>0</v>
      </c>
      <c r="BH258" s="16">
        <v>0.155555555555556</v>
      </c>
      <c r="BI258" s="16">
        <v>0.05</v>
      </c>
      <c r="BJ258" s="16">
        <v>0</v>
      </c>
      <c r="BK258" s="16">
        <v>0.125</v>
      </c>
      <c r="BL258" s="16">
        <v>7.8431372549019607E-2</v>
      </c>
      <c r="BM258" s="16">
        <v>0.11111111111111099</v>
      </c>
      <c r="BN258" s="16">
        <v>8.3333333333333301E-2</v>
      </c>
      <c r="BO258" s="16"/>
      <c r="BP258" s="16">
        <v>0.12188728702490199</v>
      </c>
      <c r="BQ258" s="16"/>
      <c r="BR258" s="16">
        <v>0.12241379310344799</v>
      </c>
      <c r="BS258" s="16"/>
      <c r="BT258" s="16">
        <v>0.130536130536131</v>
      </c>
    </row>
    <row r="259" spans="2:72" x14ac:dyDescent="0.2">
      <c r="B259" t="s">
        <v>210</v>
      </c>
      <c r="C259" s="16">
        <v>0.13086913086913099</v>
      </c>
      <c r="D259" s="16">
        <v>0.15942028985507201</v>
      </c>
      <c r="E259" s="16">
        <v>0.10084033613445401</v>
      </c>
      <c r="F259" s="16">
        <v>6.8181818181818205E-2</v>
      </c>
      <c r="G259" s="16">
        <v>0.13235294117647101</v>
      </c>
      <c r="H259" s="16">
        <v>0.107142857142857</v>
      </c>
      <c r="I259" s="16">
        <v>0.12765957446808501</v>
      </c>
      <c r="J259" s="16">
        <v>0.164179104477612</v>
      </c>
      <c r="K259" s="16">
        <v>9.6774193548387094E-2</v>
      </c>
      <c r="L259" s="16">
        <v>0.101123595505618</v>
      </c>
      <c r="M259" s="16">
        <v>0.1</v>
      </c>
      <c r="N259" s="16">
        <v>0.17647058823529399</v>
      </c>
      <c r="O259" s="16">
        <v>7.1428571428571397E-2</v>
      </c>
      <c r="P259" s="16"/>
      <c r="Q259" s="16">
        <v>0.206349206349206</v>
      </c>
      <c r="R259" s="16">
        <v>0.169014084507042</v>
      </c>
      <c r="S259" s="16">
        <v>8.0645161290322606E-2</v>
      </c>
      <c r="T259" s="16">
        <v>9.85915492957746E-2</v>
      </c>
      <c r="U259" s="16">
        <v>9.6774193548387094E-2</v>
      </c>
      <c r="V259" s="16">
        <v>6.9306930693069299E-2</v>
      </c>
      <c r="W259" s="16">
        <v>6.14035087719298E-2</v>
      </c>
      <c r="X259" s="16">
        <v>0.180851063829787</v>
      </c>
      <c r="Y259" s="16">
        <v>0.15745856353591201</v>
      </c>
      <c r="Z259" s="16"/>
      <c r="AA259" s="16">
        <v>0.104779411764706</v>
      </c>
      <c r="AB259" s="16">
        <v>0.162280701754386</v>
      </c>
      <c r="AC259" s="16"/>
      <c r="AD259" s="16">
        <v>0.15827338129496399</v>
      </c>
      <c r="AE259" s="16">
        <v>7.69230769230769E-2</v>
      </c>
      <c r="AF259" s="16">
        <v>4.7619047619047603E-2</v>
      </c>
      <c r="AG259" s="16">
        <v>0.14583333333333301</v>
      </c>
      <c r="AH259" s="16">
        <v>8.9743589743589702E-2</v>
      </c>
      <c r="AI259" s="16">
        <v>0.15217391304347799</v>
      </c>
      <c r="AJ259" s="16">
        <v>0.159663865546218</v>
      </c>
      <c r="AK259" s="16">
        <v>0.112359550561798</v>
      </c>
      <c r="AL259" s="16">
        <v>0.14893617021276601</v>
      </c>
      <c r="AM259" s="16">
        <v>0.141025641025641</v>
      </c>
      <c r="AN259" s="16"/>
      <c r="AO259" s="16">
        <v>9.4387755102040796E-2</v>
      </c>
      <c r="AP259" s="16">
        <v>0.103585657370518</v>
      </c>
      <c r="AQ259" s="16">
        <v>0.12</v>
      </c>
      <c r="AR259" s="16">
        <v>0.23711340206185599</v>
      </c>
      <c r="AS259" s="16">
        <v>0.29310344827586199</v>
      </c>
      <c r="AT259" s="16">
        <v>0.35</v>
      </c>
      <c r="AU259" s="16"/>
      <c r="AV259" s="16">
        <v>0.25</v>
      </c>
      <c r="AW259" s="16">
        <v>0.2</v>
      </c>
      <c r="AX259" s="16">
        <v>0.21296296296296299</v>
      </c>
      <c r="AY259" s="16">
        <v>0</v>
      </c>
      <c r="AZ259" s="16">
        <v>0.14285714285714299</v>
      </c>
      <c r="BA259" s="16">
        <v>0.191176470588235</v>
      </c>
      <c r="BB259" s="16">
        <v>9.6153846153846201E-2</v>
      </c>
      <c r="BC259" s="16">
        <v>0.2</v>
      </c>
      <c r="BD259" s="16">
        <v>9.5238095238095205E-2</v>
      </c>
      <c r="BE259" s="16">
        <v>0.14492753623188401</v>
      </c>
      <c r="BF259" s="16">
        <v>0.118181818181818</v>
      </c>
      <c r="BG259" s="16">
        <v>0.11764705882352899</v>
      </c>
      <c r="BH259" s="16">
        <v>8.8888888888888906E-2</v>
      </c>
      <c r="BI259" s="16">
        <v>0.2</v>
      </c>
      <c r="BJ259" s="16">
        <v>6.6666666666666693E-2</v>
      </c>
      <c r="BK259" s="16">
        <v>8.3333333333333301E-2</v>
      </c>
      <c r="BL259" s="16">
        <v>7.8431372549019607E-2</v>
      </c>
      <c r="BM259" s="16">
        <v>5.5555555555555601E-2</v>
      </c>
      <c r="BN259" s="16">
        <v>8.3333333333333301E-2</v>
      </c>
      <c r="BO259" s="16"/>
      <c r="BP259" s="16">
        <v>0.13106159895150701</v>
      </c>
      <c r="BQ259" s="16"/>
      <c r="BR259" s="16">
        <v>0.12758620689655201</v>
      </c>
      <c r="BS259" s="16"/>
      <c r="BT259" s="16">
        <v>0.14219114219114201</v>
      </c>
    </row>
    <row r="260" spans="2:72" x14ac:dyDescent="0.2">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row>
    <row r="261" spans="2:72" x14ac:dyDescent="0.2">
      <c r="B261" s="6" t="s">
        <v>214</v>
      </c>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row>
    <row r="262" spans="2:72" x14ac:dyDescent="0.2">
      <c r="B262" s="22" t="s">
        <v>92</v>
      </c>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row>
    <row r="263" spans="2:72" x14ac:dyDescent="0.2">
      <c r="B263" t="s">
        <v>203</v>
      </c>
      <c r="C263" s="16">
        <v>4.9950049950050002E-3</v>
      </c>
      <c r="D263" s="16">
        <v>5.7971014492753598E-3</v>
      </c>
      <c r="E263" s="16">
        <v>8.4033613445378096E-3</v>
      </c>
      <c r="F263" s="16">
        <v>2.27272727272727E-2</v>
      </c>
      <c r="G263" s="16">
        <v>0</v>
      </c>
      <c r="H263" s="16">
        <v>0</v>
      </c>
      <c r="I263" s="16">
        <v>0</v>
      </c>
      <c r="J263" s="16">
        <v>1.49253731343284E-2</v>
      </c>
      <c r="K263" s="16">
        <v>0</v>
      </c>
      <c r="L263" s="16">
        <v>0</v>
      </c>
      <c r="M263" s="16">
        <v>0</v>
      </c>
      <c r="N263" s="16">
        <v>0</v>
      </c>
      <c r="O263" s="16">
        <v>0</v>
      </c>
      <c r="P263" s="16"/>
      <c r="Q263" s="16">
        <v>0</v>
      </c>
      <c r="R263" s="16">
        <v>0</v>
      </c>
      <c r="S263" s="16">
        <v>0</v>
      </c>
      <c r="T263" s="16">
        <v>1.4084507042253501E-2</v>
      </c>
      <c r="U263" s="16">
        <v>0</v>
      </c>
      <c r="V263" s="16">
        <v>9.9009900990098994E-3</v>
      </c>
      <c r="W263" s="16">
        <v>0</v>
      </c>
      <c r="X263" s="16">
        <v>0</v>
      </c>
      <c r="Y263" s="16">
        <v>8.2872928176795594E-3</v>
      </c>
      <c r="Z263" s="16"/>
      <c r="AA263" s="16">
        <v>3.6764705882352902E-3</v>
      </c>
      <c r="AB263" s="16">
        <v>6.5789473684210497E-3</v>
      </c>
      <c r="AC263" s="16"/>
      <c r="AD263" s="16">
        <v>1.4388489208633099E-2</v>
      </c>
      <c r="AE263" s="16">
        <v>0</v>
      </c>
      <c r="AF263" s="16">
        <v>0</v>
      </c>
      <c r="AG263" s="16">
        <v>0</v>
      </c>
      <c r="AH263" s="16">
        <v>0</v>
      </c>
      <c r="AI263" s="16">
        <v>0</v>
      </c>
      <c r="AJ263" s="16">
        <v>8.4033613445378096E-3</v>
      </c>
      <c r="AK263" s="16">
        <v>0</v>
      </c>
      <c r="AL263" s="16">
        <v>0</v>
      </c>
      <c r="AM263" s="16">
        <v>1.2820512820512799E-2</v>
      </c>
      <c r="AN263" s="16"/>
      <c r="AO263" s="16">
        <v>5.1020408163265302E-3</v>
      </c>
      <c r="AP263" s="16">
        <v>3.9840637450199202E-3</v>
      </c>
      <c r="AQ263" s="16">
        <v>5.7142857142857099E-3</v>
      </c>
      <c r="AR263" s="16">
        <v>1.03092783505155E-2</v>
      </c>
      <c r="AS263" s="16">
        <v>0</v>
      </c>
      <c r="AT263" s="16">
        <v>0</v>
      </c>
      <c r="AU263" s="16"/>
      <c r="AV263" s="16">
        <v>0</v>
      </c>
      <c r="AW263" s="16">
        <v>0</v>
      </c>
      <c r="AX263" s="16">
        <v>0</v>
      </c>
      <c r="AY263" s="16">
        <v>0</v>
      </c>
      <c r="AZ263" s="16">
        <v>0.14285714285714299</v>
      </c>
      <c r="BA263" s="16">
        <v>0</v>
      </c>
      <c r="BB263" s="16">
        <v>0</v>
      </c>
      <c r="BC263" s="16">
        <v>0</v>
      </c>
      <c r="BD263" s="16">
        <v>0</v>
      </c>
      <c r="BE263" s="16">
        <v>4.8309178743961402E-3</v>
      </c>
      <c r="BF263" s="16">
        <v>0</v>
      </c>
      <c r="BG263" s="16">
        <v>0</v>
      </c>
      <c r="BH263" s="16">
        <v>1.1111111111111099E-2</v>
      </c>
      <c r="BI263" s="16">
        <v>0</v>
      </c>
      <c r="BJ263" s="16">
        <v>0</v>
      </c>
      <c r="BK263" s="16">
        <v>2.0833333333333301E-2</v>
      </c>
      <c r="BL263" s="16">
        <v>1.9607843137254902E-2</v>
      </c>
      <c r="BM263" s="16">
        <v>0</v>
      </c>
      <c r="BN263" s="16">
        <v>0</v>
      </c>
      <c r="BO263" s="16"/>
      <c r="BP263" s="16">
        <v>5.2424639580602901E-3</v>
      </c>
      <c r="BQ263" s="16"/>
      <c r="BR263" s="16">
        <v>3.4482758620689698E-3</v>
      </c>
      <c r="BS263" s="16"/>
      <c r="BT263" s="16">
        <v>2.3310023310023301E-3</v>
      </c>
    </row>
    <row r="264" spans="2:72" x14ac:dyDescent="0.2">
      <c r="B264" t="s">
        <v>204</v>
      </c>
      <c r="C264" s="16">
        <v>4.3956043956044001E-2</v>
      </c>
      <c r="D264" s="16">
        <v>6.08695652173913E-2</v>
      </c>
      <c r="E264" s="16">
        <v>3.3613445378151301E-2</v>
      </c>
      <c r="F264" s="16">
        <v>2.27272727272727E-2</v>
      </c>
      <c r="G264" s="16">
        <v>5.8823529411764698E-2</v>
      </c>
      <c r="H264" s="16">
        <v>1.7857142857142901E-2</v>
      </c>
      <c r="I264" s="16">
        <v>4.2553191489361701E-2</v>
      </c>
      <c r="J264" s="16">
        <v>2.9850746268656699E-2</v>
      </c>
      <c r="K264" s="16">
        <v>3.2258064516128997E-2</v>
      </c>
      <c r="L264" s="16">
        <v>4.49438202247191E-2</v>
      </c>
      <c r="M264" s="16">
        <v>0.05</v>
      </c>
      <c r="N264" s="16">
        <v>0</v>
      </c>
      <c r="O264" s="16">
        <v>0</v>
      </c>
      <c r="P264" s="16"/>
      <c r="Q264" s="16">
        <v>6.3492063492063502E-2</v>
      </c>
      <c r="R264" s="16">
        <v>4.2253521126760597E-2</v>
      </c>
      <c r="S264" s="16">
        <v>8.0645161290322606E-2</v>
      </c>
      <c r="T264" s="16">
        <v>5.63380281690141E-2</v>
      </c>
      <c r="U264" s="16">
        <v>1.6129032258064498E-2</v>
      </c>
      <c r="V264" s="16">
        <v>2.9702970297029702E-2</v>
      </c>
      <c r="W264" s="16">
        <v>8.7719298245613996E-3</v>
      </c>
      <c r="X264" s="16">
        <v>2.1276595744680899E-2</v>
      </c>
      <c r="Y264" s="16">
        <v>5.5248618784530398E-2</v>
      </c>
      <c r="Z264" s="16"/>
      <c r="AA264" s="16">
        <v>3.8602941176470597E-2</v>
      </c>
      <c r="AB264" s="16">
        <v>4.8245614035087703E-2</v>
      </c>
      <c r="AC264" s="16"/>
      <c r="AD264" s="16">
        <v>5.7553956834532398E-2</v>
      </c>
      <c r="AE264" s="16">
        <v>4.6153846153846198E-2</v>
      </c>
      <c r="AF264" s="16">
        <v>6.3492063492063502E-2</v>
      </c>
      <c r="AG264" s="16">
        <v>1.0416666666666701E-2</v>
      </c>
      <c r="AH264" s="16">
        <v>1.2820512820512799E-2</v>
      </c>
      <c r="AI264" s="16">
        <v>4.3478260869565202E-2</v>
      </c>
      <c r="AJ264" s="16">
        <v>1.6806722689075598E-2</v>
      </c>
      <c r="AK264" s="16">
        <v>7.8651685393258397E-2</v>
      </c>
      <c r="AL264" s="16">
        <v>6.3829787234042507E-2</v>
      </c>
      <c r="AM264" s="16">
        <v>5.1282051282051301E-2</v>
      </c>
      <c r="AN264" s="16"/>
      <c r="AO264" s="16">
        <v>4.3367346938775503E-2</v>
      </c>
      <c r="AP264" s="16">
        <v>5.5776892430278897E-2</v>
      </c>
      <c r="AQ264" s="16">
        <v>0.04</v>
      </c>
      <c r="AR264" s="16">
        <v>3.09278350515464E-2</v>
      </c>
      <c r="AS264" s="16">
        <v>1.72413793103448E-2</v>
      </c>
      <c r="AT264" s="16">
        <v>0.1</v>
      </c>
      <c r="AU264" s="16"/>
      <c r="AV264" s="16">
        <v>0</v>
      </c>
      <c r="AW264" s="16">
        <v>0.2</v>
      </c>
      <c r="AX264" s="16">
        <v>2.7777777777777801E-2</v>
      </c>
      <c r="AY264" s="16">
        <v>0</v>
      </c>
      <c r="AZ264" s="16">
        <v>0</v>
      </c>
      <c r="BA264" s="16">
        <v>8.8235294117647106E-2</v>
      </c>
      <c r="BB264" s="16">
        <v>5.7692307692307702E-2</v>
      </c>
      <c r="BC264" s="16">
        <v>6.6666666666666693E-2</v>
      </c>
      <c r="BD264" s="16">
        <v>4.7619047619047603E-2</v>
      </c>
      <c r="BE264" s="16">
        <v>1.4492753623188401E-2</v>
      </c>
      <c r="BF264" s="16">
        <v>1.8181818181818198E-2</v>
      </c>
      <c r="BG264" s="16">
        <v>0</v>
      </c>
      <c r="BH264" s="16">
        <v>5.5555555555555601E-2</v>
      </c>
      <c r="BI264" s="16">
        <v>0</v>
      </c>
      <c r="BJ264" s="16">
        <v>0</v>
      </c>
      <c r="BK264" s="16">
        <v>2.0833333333333301E-2</v>
      </c>
      <c r="BL264" s="16">
        <v>0.13725490196078399</v>
      </c>
      <c r="BM264" s="16">
        <v>0.13888888888888901</v>
      </c>
      <c r="BN264" s="16">
        <v>5.5555555555555601E-2</v>
      </c>
      <c r="BO264" s="16"/>
      <c r="BP264" s="16">
        <v>4.19397116644823E-2</v>
      </c>
      <c r="BQ264" s="16"/>
      <c r="BR264" s="16">
        <v>3.7931034482758599E-2</v>
      </c>
      <c r="BS264" s="16"/>
      <c r="BT264" s="16">
        <v>4.8951048951049E-2</v>
      </c>
    </row>
    <row r="265" spans="2:72" x14ac:dyDescent="0.2">
      <c r="B265" t="s">
        <v>169</v>
      </c>
      <c r="C265" s="16">
        <v>2.3976023976024E-2</v>
      </c>
      <c r="D265" s="16">
        <v>3.1884057971014498E-2</v>
      </c>
      <c r="E265" s="16">
        <v>8.4033613445378096E-3</v>
      </c>
      <c r="F265" s="16">
        <v>2.27272727272727E-2</v>
      </c>
      <c r="G265" s="16">
        <v>0</v>
      </c>
      <c r="H265" s="16">
        <v>1.7857142857142901E-2</v>
      </c>
      <c r="I265" s="16">
        <v>3.1914893617021302E-2</v>
      </c>
      <c r="J265" s="16">
        <v>2.9850746268656699E-2</v>
      </c>
      <c r="K265" s="16">
        <v>0</v>
      </c>
      <c r="L265" s="16">
        <v>1.1235955056179799E-2</v>
      </c>
      <c r="M265" s="16">
        <v>7.4999999999999997E-2</v>
      </c>
      <c r="N265" s="16">
        <v>2.9411764705882401E-2</v>
      </c>
      <c r="O265" s="16">
        <v>0</v>
      </c>
      <c r="P265" s="16"/>
      <c r="Q265" s="16">
        <v>1.58730158730159E-2</v>
      </c>
      <c r="R265" s="16">
        <v>2.8169014084507001E-2</v>
      </c>
      <c r="S265" s="16">
        <v>1.6129032258064498E-2</v>
      </c>
      <c r="T265" s="16">
        <v>1.4084507042253501E-2</v>
      </c>
      <c r="U265" s="16">
        <v>0</v>
      </c>
      <c r="V265" s="16">
        <v>4.95049504950495E-2</v>
      </c>
      <c r="W265" s="16">
        <v>8.7719298245613996E-3</v>
      </c>
      <c r="X265" s="16">
        <v>4.2553191489361701E-2</v>
      </c>
      <c r="Y265" s="16">
        <v>2.4861878453038701E-2</v>
      </c>
      <c r="Z265" s="16"/>
      <c r="AA265" s="16">
        <v>2.0220588235294101E-2</v>
      </c>
      <c r="AB265" s="16">
        <v>2.8508771929824601E-2</v>
      </c>
      <c r="AC265" s="16"/>
      <c r="AD265" s="16">
        <v>2.15827338129496E-2</v>
      </c>
      <c r="AE265" s="16">
        <v>7.69230769230769E-2</v>
      </c>
      <c r="AF265" s="16">
        <v>3.1746031746031703E-2</v>
      </c>
      <c r="AG265" s="16">
        <v>0</v>
      </c>
      <c r="AH265" s="16">
        <v>3.8461538461538498E-2</v>
      </c>
      <c r="AI265" s="16">
        <v>0</v>
      </c>
      <c r="AJ265" s="16">
        <v>2.5210084033613401E-2</v>
      </c>
      <c r="AK265" s="16">
        <v>5.6179775280898903E-2</v>
      </c>
      <c r="AL265" s="16">
        <v>0</v>
      </c>
      <c r="AM265" s="16">
        <v>1.9230769230769201E-2</v>
      </c>
      <c r="AN265" s="16"/>
      <c r="AO265" s="16">
        <v>2.5510204081632699E-2</v>
      </c>
      <c r="AP265" s="16">
        <v>2.78884462151394E-2</v>
      </c>
      <c r="AQ265" s="16">
        <v>1.7142857142857099E-2</v>
      </c>
      <c r="AR265" s="16">
        <v>2.06185567010309E-2</v>
      </c>
      <c r="AS265" s="16">
        <v>3.4482758620689703E-2</v>
      </c>
      <c r="AT265" s="16">
        <v>0</v>
      </c>
      <c r="AU265" s="16"/>
      <c r="AV265" s="16">
        <v>6.25E-2</v>
      </c>
      <c r="AW265" s="16">
        <v>0</v>
      </c>
      <c r="AX265" s="16">
        <v>9.2592592592592605E-3</v>
      </c>
      <c r="AY265" s="16">
        <v>8.3333333333333301E-2</v>
      </c>
      <c r="AZ265" s="16">
        <v>0</v>
      </c>
      <c r="BA265" s="16">
        <v>2.9411764705882401E-2</v>
      </c>
      <c r="BB265" s="16">
        <v>4.80769230769231E-2</v>
      </c>
      <c r="BC265" s="16">
        <v>0</v>
      </c>
      <c r="BD265" s="16">
        <v>4.7619047619047603E-2</v>
      </c>
      <c r="BE265" s="16">
        <v>9.6618357487922701E-3</v>
      </c>
      <c r="BF265" s="16">
        <v>2.7272727272727299E-2</v>
      </c>
      <c r="BG265" s="16">
        <v>0</v>
      </c>
      <c r="BH265" s="16">
        <v>3.3333333333333298E-2</v>
      </c>
      <c r="BI265" s="16">
        <v>0.1</v>
      </c>
      <c r="BJ265" s="16">
        <v>6.6666666666666693E-2</v>
      </c>
      <c r="BK265" s="16">
        <v>0</v>
      </c>
      <c r="BL265" s="16">
        <v>3.9215686274509803E-2</v>
      </c>
      <c r="BM265" s="16">
        <v>0</v>
      </c>
      <c r="BN265" s="16">
        <v>0</v>
      </c>
      <c r="BO265" s="16"/>
      <c r="BP265" s="16">
        <v>2.0969855832241199E-2</v>
      </c>
      <c r="BQ265" s="16"/>
      <c r="BR265" s="16">
        <v>2.41379310344828E-2</v>
      </c>
      <c r="BS265" s="16"/>
      <c r="BT265" s="16">
        <v>2.3310023310023301E-2</v>
      </c>
    </row>
    <row r="266" spans="2:72" x14ac:dyDescent="0.2">
      <c r="B266" t="s">
        <v>170</v>
      </c>
      <c r="C266" s="16">
        <v>5.6943056943056902E-2</v>
      </c>
      <c r="D266" s="16">
        <v>5.5072463768115899E-2</v>
      </c>
      <c r="E266" s="16">
        <v>5.8823529411764698E-2</v>
      </c>
      <c r="F266" s="16">
        <v>2.27272727272727E-2</v>
      </c>
      <c r="G266" s="16">
        <v>4.4117647058823498E-2</v>
      </c>
      <c r="H266" s="16">
        <v>5.3571428571428603E-2</v>
      </c>
      <c r="I266" s="16">
        <v>5.31914893617021E-2</v>
      </c>
      <c r="J266" s="16">
        <v>4.47761194029851E-2</v>
      </c>
      <c r="K266" s="16">
        <v>0.12903225806451599</v>
      </c>
      <c r="L266" s="16">
        <v>7.8651685393258397E-2</v>
      </c>
      <c r="M266" s="16">
        <v>7.4999999999999997E-2</v>
      </c>
      <c r="N266" s="16">
        <v>5.8823529411764698E-2</v>
      </c>
      <c r="O266" s="16">
        <v>0</v>
      </c>
      <c r="P266" s="16"/>
      <c r="Q266" s="16">
        <v>6.3492063492063502E-2</v>
      </c>
      <c r="R266" s="16">
        <v>8.4507042253521097E-2</v>
      </c>
      <c r="S266" s="16">
        <v>3.2258064516128997E-2</v>
      </c>
      <c r="T266" s="16">
        <v>9.85915492957746E-2</v>
      </c>
      <c r="U266" s="16">
        <v>4.8387096774193498E-2</v>
      </c>
      <c r="V266" s="16">
        <v>4.95049504950495E-2</v>
      </c>
      <c r="W266" s="16">
        <v>6.14035087719298E-2</v>
      </c>
      <c r="X266" s="16">
        <v>3.1914893617021302E-2</v>
      </c>
      <c r="Y266" s="16">
        <v>5.5248618784530398E-2</v>
      </c>
      <c r="Z266" s="16"/>
      <c r="AA266" s="16">
        <v>6.25E-2</v>
      </c>
      <c r="AB266" s="16">
        <v>5.0438596491228102E-2</v>
      </c>
      <c r="AC266" s="16"/>
      <c r="AD266" s="16">
        <v>6.4748201438848907E-2</v>
      </c>
      <c r="AE266" s="16">
        <v>6.15384615384615E-2</v>
      </c>
      <c r="AF266" s="16">
        <v>7.9365079365079402E-2</v>
      </c>
      <c r="AG266" s="16">
        <v>8.3333333333333301E-2</v>
      </c>
      <c r="AH266" s="16">
        <v>5.1282051282051301E-2</v>
      </c>
      <c r="AI266" s="16">
        <v>1.0869565217391301E-2</v>
      </c>
      <c r="AJ266" s="16">
        <v>6.7226890756302504E-2</v>
      </c>
      <c r="AK266" s="16">
        <v>5.6179775280898903E-2</v>
      </c>
      <c r="AL266" s="16">
        <v>4.2553191489361701E-2</v>
      </c>
      <c r="AM266" s="16">
        <v>5.1282051282051301E-2</v>
      </c>
      <c r="AN266" s="16"/>
      <c r="AO266" s="16">
        <v>5.8673469387755098E-2</v>
      </c>
      <c r="AP266" s="16">
        <v>4.7808764940239001E-2</v>
      </c>
      <c r="AQ266" s="16">
        <v>6.8571428571428603E-2</v>
      </c>
      <c r="AR266" s="16">
        <v>4.1237113402061903E-2</v>
      </c>
      <c r="AS266" s="16">
        <v>3.4482758620689703E-2</v>
      </c>
      <c r="AT266" s="16">
        <v>0.15</v>
      </c>
      <c r="AU266" s="16"/>
      <c r="AV266" s="16">
        <v>0</v>
      </c>
      <c r="AW266" s="16">
        <v>0.2</v>
      </c>
      <c r="AX266" s="16">
        <v>4.6296296296296301E-2</v>
      </c>
      <c r="AY266" s="16">
        <v>0</v>
      </c>
      <c r="AZ266" s="16">
        <v>0</v>
      </c>
      <c r="BA266" s="16">
        <v>4.4117647058823498E-2</v>
      </c>
      <c r="BB266" s="16">
        <v>2.8846153846153799E-2</v>
      </c>
      <c r="BC266" s="16">
        <v>6.6666666666666693E-2</v>
      </c>
      <c r="BD266" s="16">
        <v>4.7619047619047603E-2</v>
      </c>
      <c r="BE266" s="16">
        <v>2.8985507246376802E-2</v>
      </c>
      <c r="BF266" s="16">
        <v>3.6363636363636397E-2</v>
      </c>
      <c r="BG266" s="16">
        <v>0</v>
      </c>
      <c r="BH266" s="16">
        <v>8.8888888888888906E-2</v>
      </c>
      <c r="BI266" s="16">
        <v>0.2</v>
      </c>
      <c r="BJ266" s="16">
        <v>0</v>
      </c>
      <c r="BK266" s="16">
        <v>0.14583333333333301</v>
      </c>
      <c r="BL266" s="16">
        <v>9.8039215686274495E-2</v>
      </c>
      <c r="BM266" s="16">
        <v>0.11111111111111099</v>
      </c>
      <c r="BN266" s="16">
        <v>0.11111111111111099</v>
      </c>
      <c r="BO266" s="16"/>
      <c r="BP266" s="16">
        <v>5.1114023591087798E-2</v>
      </c>
      <c r="BQ266" s="16"/>
      <c r="BR266" s="16">
        <v>5.6896551724137899E-2</v>
      </c>
      <c r="BS266" s="16"/>
      <c r="BT266" s="16">
        <v>4.6620046620046603E-2</v>
      </c>
    </row>
    <row r="267" spans="2:72" x14ac:dyDescent="0.2">
      <c r="B267" t="s">
        <v>171</v>
      </c>
      <c r="C267" s="16">
        <v>6.2937062937062901E-2</v>
      </c>
      <c r="D267" s="16">
        <v>4.3478260869565202E-2</v>
      </c>
      <c r="E267" s="16">
        <v>0.10084033613445401</v>
      </c>
      <c r="F267" s="16">
        <v>6.8181818181818205E-2</v>
      </c>
      <c r="G267" s="16">
        <v>5.8823529411764698E-2</v>
      </c>
      <c r="H267" s="16">
        <v>5.3571428571428603E-2</v>
      </c>
      <c r="I267" s="16">
        <v>5.31914893617021E-2</v>
      </c>
      <c r="J267" s="16">
        <v>8.9552238805970102E-2</v>
      </c>
      <c r="K267" s="16">
        <v>3.2258064516128997E-2</v>
      </c>
      <c r="L267" s="16">
        <v>0.101123595505618</v>
      </c>
      <c r="M267" s="16">
        <v>7.4999999999999997E-2</v>
      </c>
      <c r="N267" s="16">
        <v>5.8823529411764698E-2</v>
      </c>
      <c r="O267" s="16">
        <v>0</v>
      </c>
      <c r="P267" s="16"/>
      <c r="Q267" s="16">
        <v>4.7619047619047603E-2</v>
      </c>
      <c r="R267" s="16">
        <v>7.0422535211267595E-2</v>
      </c>
      <c r="S267" s="16">
        <v>9.6774193548387094E-2</v>
      </c>
      <c r="T267" s="16">
        <v>9.85915492957746E-2</v>
      </c>
      <c r="U267" s="16">
        <v>3.2258064516128997E-2</v>
      </c>
      <c r="V267" s="16">
        <v>4.95049504950495E-2</v>
      </c>
      <c r="W267" s="16">
        <v>7.0175438596491196E-2</v>
      </c>
      <c r="X267" s="16">
        <v>4.2553191489361701E-2</v>
      </c>
      <c r="Y267" s="16">
        <v>6.3535911602209894E-2</v>
      </c>
      <c r="Z267" s="16"/>
      <c r="AA267" s="16">
        <v>6.6176470588235295E-2</v>
      </c>
      <c r="AB267" s="16">
        <v>5.9210526315789498E-2</v>
      </c>
      <c r="AC267" s="16"/>
      <c r="AD267" s="16">
        <v>5.7553956834532398E-2</v>
      </c>
      <c r="AE267" s="16">
        <v>6.15384615384615E-2</v>
      </c>
      <c r="AF267" s="16">
        <v>6.3492063492063502E-2</v>
      </c>
      <c r="AG267" s="16">
        <v>0.104166666666667</v>
      </c>
      <c r="AH267" s="16">
        <v>6.4102564102564097E-2</v>
      </c>
      <c r="AI267" s="16">
        <v>8.6956521739130405E-2</v>
      </c>
      <c r="AJ267" s="16">
        <v>5.8823529411764698E-2</v>
      </c>
      <c r="AK267" s="16">
        <v>4.49438202247191E-2</v>
      </c>
      <c r="AL267" s="16">
        <v>3.1914893617021302E-2</v>
      </c>
      <c r="AM267" s="16">
        <v>6.4102564102564097E-2</v>
      </c>
      <c r="AN267" s="16"/>
      <c r="AO267" s="16">
        <v>7.9081632653061201E-2</v>
      </c>
      <c r="AP267" s="16">
        <v>7.1713147410358599E-2</v>
      </c>
      <c r="AQ267" s="16">
        <v>5.14285714285714E-2</v>
      </c>
      <c r="AR267" s="16">
        <v>4.1237113402061903E-2</v>
      </c>
      <c r="AS267" s="16">
        <v>1.72413793103448E-2</v>
      </c>
      <c r="AT267" s="16">
        <v>0</v>
      </c>
      <c r="AU267" s="16"/>
      <c r="AV267" s="16">
        <v>0</v>
      </c>
      <c r="AW267" s="16">
        <v>0</v>
      </c>
      <c r="AX267" s="16">
        <v>8.3333333333333301E-2</v>
      </c>
      <c r="AY267" s="16">
        <v>0</v>
      </c>
      <c r="AZ267" s="16">
        <v>0.14285714285714299</v>
      </c>
      <c r="BA267" s="16">
        <v>7.3529411764705899E-2</v>
      </c>
      <c r="BB267" s="16">
        <v>2.8846153846153799E-2</v>
      </c>
      <c r="BC267" s="16">
        <v>3.3333333333333298E-2</v>
      </c>
      <c r="BD267" s="16">
        <v>9.5238095238095205E-2</v>
      </c>
      <c r="BE267" s="16">
        <v>4.3478260869565202E-2</v>
      </c>
      <c r="BF267" s="16">
        <v>0.1</v>
      </c>
      <c r="BG267" s="16">
        <v>5.8823529411764698E-2</v>
      </c>
      <c r="BH267" s="16">
        <v>6.6666666666666693E-2</v>
      </c>
      <c r="BI267" s="16">
        <v>0.15</v>
      </c>
      <c r="BJ267" s="16">
        <v>6.6666666666666693E-2</v>
      </c>
      <c r="BK267" s="16">
        <v>6.25E-2</v>
      </c>
      <c r="BL267" s="16">
        <v>7.8431372549019607E-2</v>
      </c>
      <c r="BM267" s="16">
        <v>5.5555555555555601E-2</v>
      </c>
      <c r="BN267" s="16">
        <v>5.5555555555555601E-2</v>
      </c>
      <c r="BO267" s="16"/>
      <c r="BP267" s="16">
        <v>6.1598951507208399E-2</v>
      </c>
      <c r="BQ267" s="16"/>
      <c r="BR267" s="16">
        <v>6.3793103448275906E-2</v>
      </c>
      <c r="BS267" s="16"/>
      <c r="BT267" s="16">
        <v>5.3613053613053602E-2</v>
      </c>
    </row>
    <row r="268" spans="2:72" x14ac:dyDescent="0.2">
      <c r="B268" t="s">
        <v>172</v>
      </c>
      <c r="C268" s="16">
        <v>6.7932067932067894E-2</v>
      </c>
      <c r="D268" s="16">
        <v>6.08695652173913E-2</v>
      </c>
      <c r="E268" s="16">
        <v>6.7226890756302504E-2</v>
      </c>
      <c r="F268" s="16">
        <v>9.0909090909090898E-2</v>
      </c>
      <c r="G268" s="16">
        <v>7.3529411764705899E-2</v>
      </c>
      <c r="H268" s="16">
        <v>8.9285714285714302E-2</v>
      </c>
      <c r="I268" s="16">
        <v>7.4468085106383003E-2</v>
      </c>
      <c r="J268" s="16">
        <v>7.4626865671641798E-2</v>
      </c>
      <c r="K268" s="16">
        <v>6.4516129032258104E-2</v>
      </c>
      <c r="L268" s="16">
        <v>6.7415730337078594E-2</v>
      </c>
      <c r="M268" s="16">
        <v>2.5000000000000001E-2</v>
      </c>
      <c r="N268" s="16">
        <v>5.8823529411764698E-2</v>
      </c>
      <c r="O268" s="16">
        <v>0.14285714285714299</v>
      </c>
      <c r="P268" s="16"/>
      <c r="Q268" s="16">
        <v>4.7619047619047603E-2</v>
      </c>
      <c r="R268" s="16">
        <v>5.63380281690141E-2</v>
      </c>
      <c r="S268" s="16">
        <v>8.0645161290322606E-2</v>
      </c>
      <c r="T268" s="16">
        <v>8.4507042253521097E-2</v>
      </c>
      <c r="U268" s="16">
        <v>0.12903225806451599</v>
      </c>
      <c r="V268" s="16">
        <v>4.95049504950495E-2</v>
      </c>
      <c r="W268" s="16">
        <v>7.8947368421052599E-2</v>
      </c>
      <c r="X268" s="16">
        <v>6.3829787234042507E-2</v>
      </c>
      <c r="Y268" s="16">
        <v>6.0773480662983402E-2</v>
      </c>
      <c r="Z268" s="16"/>
      <c r="AA268" s="16">
        <v>7.3529411764705899E-2</v>
      </c>
      <c r="AB268" s="16">
        <v>6.14035087719298E-2</v>
      </c>
      <c r="AC268" s="16"/>
      <c r="AD268" s="16">
        <v>4.3165467625899297E-2</v>
      </c>
      <c r="AE268" s="16">
        <v>0.107692307692308</v>
      </c>
      <c r="AF268" s="16">
        <v>0.11111111111111099</v>
      </c>
      <c r="AG268" s="16">
        <v>0.125</v>
      </c>
      <c r="AH268" s="16">
        <v>7.69230769230769E-2</v>
      </c>
      <c r="AI268" s="16">
        <v>6.5217391304347797E-2</v>
      </c>
      <c r="AJ268" s="16">
        <v>4.20168067226891E-2</v>
      </c>
      <c r="AK268" s="16">
        <v>5.6179775280898903E-2</v>
      </c>
      <c r="AL268" s="16">
        <v>3.1914893617021302E-2</v>
      </c>
      <c r="AM268" s="16">
        <v>5.7692307692307702E-2</v>
      </c>
      <c r="AN268" s="16"/>
      <c r="AO268" s="16">
        <v>8.1632653061224497E-2</v>
      </c>
      <c r="AP268" s="16">
        <v>7.5697211155378502E-2</v>
      </c>
      <c r="AQ268" s="16">
        <v>6.8571428571428603E-2</v>
      </c>
      <c r="AR268" s="16">
        <v>3.09278350515464E-2</v>
      </c>
      <c r="AS268" s="16">
        <v>1.72413793103448E-2</v>
      </c>
      <c r="AT268" s="16">
        <v>0.05</v>
      </c>
      <c r="AU268" s="16"/>
      <c r="AV268" s="16">
        <v>6.25E-2</v>
      </c>
      <c r="AW268" s="16">
        <v>0</v>
      </c>
      <c r="AX268" s="16">
        <v>8.3333333333333301E-2</v>
      </c>
      <c r="AY268" s="16">
        <v>0.25</v>
      </c>
      <c r="AZ268" s="16">
        <v>0</v>
      </c>
      <c r="BA268" s="16">
        <v>5.8823529411764698E-2</v>
      </c>
      <c r="BB268" s="16">
        <v>5.7692307692307702E-2</v>
      </c>
      <c r="BC268" s="16">
        <v>3.3333333333333298E-2</v>
      </c>
      <c r="BD268" s="16">
        <v>0.14285714285714299</v>
      </c>
      <c r="BE268" s="16">
        <v>2.8985507246376802E-2</v>
      </c>
      <c r="BF268" s="16">
        <v>8.1818181818181804E-2</v>
      </c>
      <c r="BG268" s="16">
        <v>5.8823529411764698E-2</v>
      </c>
      <c r="BH268" s="16">
        <v>8.8888888888888906E-2</v>
      </c>
      <c r="BI268" s="16">
        <v>0.15</v>
      </c>
      <c r="BJ268" s="16">
        <v>0.2</v>
      </c>
      <c r="BK268" s="16">
        <v>4.1666666666666699E-2</v>
      </c>
      <c r="BL268" s="16">
        <v>7.8431372549019607E-2</v>
      </c>
      <c r="BM268" s="16">
        <v>0.11111111111111099</v>
      </c>
      <c r="BN268" s="16">
        <v>2.7777777777777801E-2</v>
      </c>
      <c r="BO268" s="16"/>
      <c r="BP268" s="16">
        <v>6.2909567496723495E-2</v>
      </c>
      <c r="BQ268" s="16"/>
      <c r="BR268" s="16">
        <v>7.0689655172413796E-2</v>
      </c>
      <c r="BS268" s="16"/>
      <c r="BT268" s="16">
        <v>5.3613053613053602E-2</v>
      </c>
    </row>
    <row r="269" spans="2:72" x14ac:dyDescent="0.2">
      <c r="B269" t="s">
        <v>205</v>
      </c>
      <c r="C269" s="16">
        <v>0.11088911088911101</v>
      </c>
      <c r="D269" s="16">
        <v>8.9855072463768101E-2</v>
      </c>
      <c r="E269" s="16">
        <v>9.2436974789915999E-2</v>
      </c>
      <c r="F269" s="16">
        <v>0.11363636363636399</v>
      </c>
      <c r="G269" s="16">
        <v>0.17647058823529399</v>
      </c>
      <c r="H269" s="16">
        <v>7.1428571428571397E-2</v>
      </c>
      <c r="I269" s="16">
        <v>0.117021276595745</v>
      </c>
      <c r="J269" s="16">
        <v>0.119402985074627</v>
      </c>
      <c r="K269" s="16">
        <v>6.4516129032258104E-2</v>
      </c>
      <c r="L269" s="16">
        <v>0.13483146067415699</v>
      </c>
      <c r="M269" s="16">
        <v>0.27500000000000002</v>
      </c>
      <c r="N269" s="16">
        <v>5.8823529411764698E-2</v>
      </c>
      <c r="O269" s="16">
        <v>0.14285714285714299</v>
      </c>
      <c r="P269" s="16"/>
      <c r="Q269" s="16">
        <v>0.17460317460317501</v>
      </c>
      <c r="R269" s="16">
        <v>0.140845070422535</v>
      </c>
      <c r="S269" s="16">
        <v>0.12903225806451599</v>
      </c>
      <c r="T269" s="16">
        <v>0.140845070422535</v>
      </c>
      <c r="U269" s="16">
        <v>0.12903225806451599</v>
      </c>
      <c r="V269" s="16">
        <v>0.118811881188119</v>
      </c>
      <c r="W269" s="16">
        <v>0.175438596491228</v>
      </c>
      <c r="X269" s="16">
        <v>4.2553191489361701E-2</v>
      </c>
      <c r="Y269" s="16">
        <v>7.7348066298342497E-2</v>
      </c>
      <c r="Z269" s="16"/>
      <c r="AA269" s="16">
        <v>0.14522058823529399</v>
      </c>
      <c r="AB269" s="16">
        <v>7.0175438596491196E-2</v>
      </c>
      <c r="AC269" s="16"/>
      <c r="AD269" s="16">
        <v>0.14388489208633101</v>
      </c>
      <c r="AE269" s="16">
        <v>0.16923076923076899</v>
      </c>
      <c r="AF269" s="16">
        <v>0.158730158730159</v>
      </c>
      <c r="AG269" s="16">
        <v>0.13541666666666699</v>
      </c>
      <c r="AH269" s="16">
        <v>0.115384615384615</v>
      </c>
      <c r="AI269" s="16">
        <v>8.6956521739130405E-2</v>
      </c>
      <c r="AJ269" s="16">
        <v>7.5630252100840303E-2</v>
      </c>
      <c r="AK269" s="16">
        <v>0.101123595505618</v>
      </c>
      <c r="AL269" s="16">
        <v>8.5106382978723402E-2</v>
      </c>
      <c r="AM269" s="16">
        <v>8.3333333333333301E-2</v>
      </c>
      <c r="AN269" s="16"/>
      <c r="AO269" s="16">
        <v>0.15306122448979601</v>
      </c>
      <c r="AP269" s="16">
        <v>9.9601593625498003E-2</v>
      </c>
      <c r="AQ269" s="16">
        <v>6.2857142857142903E-2</v>
      </c>
      <c r="AR269" s="16">
        <v>8.2474226804123696E-2</v>
      </c>
      <c r="AS269" s="16">
        <v>5.1724137931034503E-2</v>
      </c>
      <c r="AT269" s="16">
        <v>0.1</v>
      </c>
      <c r="AU269" s="16"/>
      <c r="AV269" s="16">
        <v>0.1875</v>
      </c>
      <c r="AW269" s="16">
        <v>0</v>
      </c>
      <c r="AX269" s="16">
        <v>6.4814814814814797E-2</v>
      </c>
      <c r="AY269" s="16">
        <v>0.16666666666666699</v>
      </c>
      <c r="AZ269" s="16">
        <v>0.28571428571428598</v>
      </c>
      <c r="BA269" s="16">
        <v>8.8235294117647106E-2</v>
      </c>
      <c r="BB269" s="16">
        <v>0.134615384615385</v>
      </c>
      <c r="BC269" s="16">
        <v>0.133333333333333</v>
      </c>
      <c r="BD269" s="16">
        <v>0.14285714285714299</v>
      </c>
      <c r="BE269" s="16">
        <v>9.1787439613526603E-2</v>
      </c>
      <c r="BF269" s="16">
        <v>9.0909090909090898E-2</v>
      </c>
      <c r="BG269" s="16">
        <v>0.29411764705882398</v>
      </c>
      <c r="BH269" s="16">
        <v>0.1</v>
      </c>
      <c r="BI269" s="16">
        <v>0.1</v>
      </c>
      <c r="BJ269" s="16">
        <v>6.6666666666666693E-2</v>
      </c>
      <c r="BK269" s="16">
        <v>0.14583333333333301</v>
      </c>
      <c r="BL269" s="16">
        <v>0.11764705882352899</v>
      </c>
      <c r="BM269" s="16">
        <v>0.194444444444444</v>
      </c>
      <c r="BN269" s="16">
        <v>0.11111111111111099</v>
      </c>
      <c r="BO269" s="16"/>
      <c r="BP269" s="16">
        <v>9.3053735255570105E-2</v>
      </c>
      <c r="BQ269" s="16"/>
      <c r="BR269" s="16">
        <v>0.11034482758620701</v>
      </c>
      <c r="BS269" s="16"/>
      <c r="BT269" s="16">
        <v>0.10489510489510501</v>
      </c>
    </row>
    <row r="270" spans="2:72" x14ac:dyDescent="0.2">
      <c r="B270" t="s">
        <v>206</v>
      </c>
      <c r="C270" s="16">
        <v>9.6903096903096897E-2</v>
      </c>
      <c r="D270" s="16">
        <v>9.2753623188405798E-2</v>
      </c>
      <c r="E270" s="16">
        <v>7.5630252100840303E-2</v>
      </c>
      <c r="F270" s="16">
        <v>6.8181818181818205E-2</v>
      </c>
      <c r="G270" s="16">
        <v>0.11764705882352899</v>
      </c>
      <c r="H270" s="16">
        <v>8.9285714285714302E-2</v>
      </c>
      <c r="I270" s="16">
        <v>0.117021276595745</v>
      </c>
      <c r="J270" s="16">
        <v>0.14925373134328401</v>
      </c>
      <c r="K270" s="16">
        <v>6.4516129032258104E-2</v>
      </c>
      <c r="L270" s="16">
        <v>0.101123595505618</v>
      </c>
      <c r="M270" s="16">
        <v>7.4999999999999997E-2</v>
      </c>
      <c r="N270" s="16">
        <v>8.8235294117647106E-2</v>
      </c>
      <c r="O270" s="16">
        <v>0.14285714285714299</v>
      </c>
      <c r="P270" s="16"/>
      <c r="Q270" s="16">
        <v>7.9365079365079402E-2</v>
      </c>
      <c r="R270" s="16">
        <v>5.63380281690141E-2</v>
      </c>
      <c r="S270" s="16">
        <v>8.0645161290322606E-2</v>
      </c>
      <c r="T270" s="16">
        <v>8.4507042253521097E-2</v>
      </c>
      <c r="U270" s="16">
        <v>6.4516129032258104E-2</v>
      </c>
      <c r="V270" s="16">
        <v>0.14851485148514901</v>
      </c>
      <c r="W270" s="16">
        <v>0.114035087719298</v>
      </c>
      <c r="X270" s="16">
        <v>0.117021276595745</v>
      </c>
      <c r="Y270" s="16">
        <v>9.3922651933701695E-2</v>
      </c>
      <c r="Z270" s="16"/>
      <c r="AA270" s="16">
        <v>9.5588235294117599E-2</v>
      </c>
      <c r="AB270" s="16">
        <v>9.8684210526315805E-2</v>
      </c>
      <c r="AC270" s="16"/>
      <c r="AD270" s="16">
        <v>8.6330935251798593E-2</v>
      </c>
      <c r="AE270" s="16">
        <v>4.6153846153846198E-2</v>
      </c>
      <c r="AF270" s="16">
        <v>4.7619047619047603E-2</v>
      </c>
      <c r="AG270" s="16">
        <v>8.3333333333333301E-2</v>
      </c>
      <c r="AH270" s="16">
        <v>0.102564102564103</v>
      </c>
      <c r="AI270" s="16">
        <v>0.108695652173913</v>
      </c>
      <c r="AJ270" s="16">
        <v>9.2436974789915999E-2</v>
      </c>
      <c r="AK270" s="16">
        <v>8.98876404494382E-2</v>
      </c>
      <c r="AL270" s="16">
        <v>0.117021276595745</v>
      </c>
      <c r="AM270" s="16">
        <v>0.134615384615385</v>
      </c>
      <c r="AN270" s="16"/>
      <c r="AO270" s="16">
        <v>0.11224489795918401</v>
      </c>
      <c r="AP270" s="16">
        <v>7.9681274900398405E-2</v>
      </c>
      <c r="AQ270" s="16">
        <v>9.71428571428571E-2</v>
      </c>
      <c r="AR270" s="16">
        <v>0.10309278350515499</v>
      </c>
      <c r="AS270" s="16">
        <v>6.8965517241379296E-2</v>
      </c>
      <c r="AT270" s="16">
        <v>0.05</v>
      </c>
      <c r="AU270" s="16"/>
      <c r="AV270" s="16">
        <v>0.125</v>
      </c>
      <c r="AW270" s="16">
        <v>0.2</v>
      </c>
      <c r="AX270" s="16">
        <v>0.11111111111111099</v>
      </c>
      <c r="AY270" s="16">
        <v>8.3333333333333301E-2</v>
      </c>
      <c r="AZ270" s="16">
        <v>0.14285714285714299</v>
      </c>
      <c r="BA270" s="16">
        <v>0.10294117647058799</v>
      </c>
      <c r="BB270" s="16">
        <v>0.105769230769231</v>
      </c>
      <c r="BC270" s="16">
        <v>0.233333333333333</v>
      </c>
      <c r="BD270" s="16">
        <v>0</v>
      </c>
      <c r="BE270" s="16">
        <v>0.120772946859903</v>
      </c>
      <c r="BF270" s="16">
        <v>6.3636363636363602E-2</v>
      </c>
      <c r="BG270" s="16">
        <v>0.11764705882352899</v>
      </c>
      <c r="BH270" s="16">
        <v>4.4444444444444398E-2</v>
      </c>
      <c r="BI270" s="16">
        <v>0.05</v>
      </c>
      <c r="BJ270" s="16">
        <v>0.133333333333333</v>
      </c>
      <c r="BK270" s="16">
        <v>0.16666666666666699</v>
      </c>
      <c r="BL270" s="16">
        <v>1.9607843137254902E-2</v>
      </c>
      <c r="BM270" s="16">
        <v>2.7777777777777801E-2</v>
      </c>
      <c r="BN270" s="16">
        <v>0.11111111111111099</v>
      </c>
      <c r="BO270" s="16"/>
      <c r="BP270" s="16">
        <v>9.6985583224115296E-2</v>
      </c>
      <c r="BQ270" s="16"/>
      <c r="BR270" s="16">
        <v>0.1</v>
      </c>
      <c r="BS270" s="16"/>
      <c r="BT270" s="16">
        <v>9.7902097902097904E-2</v>
      </c>
    </row>
    <row r="271" spans="2:72" x14ac:dyDescent="0.2">
      <c r="B271" t="s">
        <v>207</v>
      </c>
      <c r="C271" s="16">
        <v>0.133866133866134</v>
      </c>
      <c r="D271" s="16">
        <v>0.15072463768115901</v>
      </c>
      <c r="E271" s="16">
        <v>0.109243697478992</v>
      </c>
      <c r="F271" s="16">
        <v>0.11363636363636399</v>
      </c>
      <c r="G271" s="16">
        <v>0.13235294117647101</v>
      </c>
      <c r="H271" s="16">
        <v>0.26785714285714302</v>
      </c>
      <c r="I271" s="16">
        <v>0.10638297872340401</v>
      </c>
      <c r="J271" s="16">
        <v>7.4626865671641798E-2</v>
      </c>
      <c r="K271" s="16">
        <v>3.2258064516128997E-2</v>
      </c>
      <c r="L271" s="16">
        <v>0.14606741573033699</v>
      </c>
      <c r="M271" s="16">
        <v>0.125</v>
      </c>
      <c r="N271" s="16">
        <v>8.8235294117647106E-2</v>
      </c>
      <c r="O271" s="16">
        <v>0.214285714285714</v>
      </c>
      <c r="P271" s="16"/>
      <c r="Q271" s="16">
        <v>0.158730158730159</v>
      </c>
      <c r="R271" s="16">
        <v>9.85915492957746E-2</v>
      </c>
      <c r="S271" s="16">
        <v>0.14516129032258099</v>
      </c>
      <c r="T271" s="16">
        <v>5.63380281690141E-2</v>
      </c>
      <c r="U271" s="16">
        <v>0.241935483870968</v>
      </c>
      <c r="V271" s="16">
        <v>0.13861386138613899</v>
      </c>
      <c r="W271" s="16">
        <v>0.105263157894737</v>
      </c>
      <c r="X271" s="16">
        <v>9.5744680851063801E-2</v>
      </c>
      <c r="Y271" s="16">
        <v>0.149171270718232</v>
      </c>
      <c r="Z271" s="16"/>
      <c r="AA271" s="16">
        <v>0.130514705882353</v>
      </c>
      <c r="AB271" s="16">
        <v>0.13815789473684201</v>
      </c>
      <c r="AC271" s="16"/>
      <c r="AD271" s="16">
        <v>0.14388489208633101</v>
      </c>
      <c r="AE271" s="16">
        <v>0.138461538461538</v>
      </c>
      <c r="AF271" s="16">
        <v>0.126984126984127</v>
      </c>
      <c r="AG271" s="16">
        <v>9.375E-2</v>
      </c>
      <c r="AH271" s="16">
        <v>0.17948717948717899</v>
      </c>
      <c r="AI271" s="16">
        <v>0.13043478260869601</v>
      </c>
      <c r="AJ271" s="16">
        <v>0.11764705882352899</v>
      </c>
      <c r="AK271" s="16">
        <v>0.13483146067415699</v>
      </c>
      <c r="AL271" s="16">
        <v>0.159574468085106</v>
      </c>
      <c r="AM271" s="16">
        <v>0.121794871794872</v>
      </c>
      <c r="AN271" s="16"/>
      <c r="AO271" s="16">
        <v>0.12755102040816299</v>
      </c>
      <c r="AP271" s="16">
        <v>0.147410358565737</v>
      </c>
      <c r="AQ271" s="16">
        <v>0.14285714285714299</v>
      </c>
      <c r="AR271" s="16">
        <v>0.134020618556701</v>
      </c>
      <c r="AS271" s="16">
        <v>0.12068965517241401</v>
      </c>
      <c r="AT271" s="16">
        <v>0.1</v>
      </c>
      <c r="AU271" s="16"/>
      <c r="AV271" s="16">
        <v>0.1875</v>
      </c>
      <c r="AW271" s="16">
        <v>0</v>
      </c>
      <c r="AX271" s="16">
        <v>0.101851851851852</v>
      </c>
      <c r="AY271" s="16">
        <v>8.3333333333333301E-2</v>
      </c>
      <c r="AZ271" s="16">
        <v>0.28571428571428598</v>
      </c>
      <c r="BA271" s="16">
        <v>0.13235294117647101</v>
      </c>
      <c r="BB271" s="16">
        <v>0.144230769230769</v>
      </c>
      <c r="BC271" s="16">
        <v>0.133333333333333</v>
      </c>
      <c r="BD271" s="16">
        <v>9.5238095238095205E-2</v>
      </c>
      <c r="BE271" s="16">
        <v>0.164251207729469</v>
      </c>
      <c r="BF271" s="16">
        <v>0.163636363636364</v>
      </c>
      <c r="BG271" s="16">
        <v>0</v>
      </c>
      <c r="BH271" s="16">
        <v>0.11111111111111099</v>
      </c>
      <c r="BI271" s="16">
        <v>0</v>
      </c>
      <c r="BJ271" s="16">
        <v>0.2</v>
      </c>
      <c r="BK271" s="16">
        <v>0.104166666666667</v>
      </c>
      <c r="BL271" s="16">
        <v>0.19607843137254899</v>
      </c>
      <c r="BM271" s="16">
        <v>5.5555555555555601E-2</v>
      </c>
      <c r="BN271" s="16">
        <v>0.13888888888888901</v>
      </c>
      <c r="BO271" s="16"/>
      <c r="BP271" s="16">
        <v>0.14023591087811299</v>
      </c>
      <c r="BQ271" s="16"/>
      <c r="BR271" s="16">
        <v>0.12931034482758599</v>
      </c>
      <c r="BS271" s="16"/>
      <c r="BT271" s="16">
        <v>0.132867132867133</v>
      </c>
    </row>
    <row r="272" spans="2:72" x14ac:dyDescent="0.2">
      <c r="B272" t="s">
        <v>208</v>
      </c>
      <c r="C272" s="16">
        <v>0.13886113886113899</v>
      </c>
      <c r="D272" s="16">
        <v>0.16521739130434801</v>
      </c>
      <c r="E272" s="16">
        <v>0.11764705882352899</v>
      </c>
      <c r="F272" s="16">
        <v>0.18181818181818199</v>
      </c>
      <c r="G272" s="16">
        <v>5.8823529411764698E-2</v>
      </c>
      <c r="H272" s="16">
        <v>5.3571428571428603E-2</v>
      </c>
      <c r="I272" s="16">
        <v>0.22340425531914901</v>
      </c>
      <c r="J272" s="16">
        <v>0.119402985074627</v>
      </c>
      <c r="K272" s="16">
        <v>0.16129032258064499</v>
      </c>
      <c r="L272" s="16">
        <v>6.7415730337078594E-2</v>
      </c>
      <c r="M272" s="16">
        <v>0.125</v>
      </c>
      <c r="N272" s="16">
        <v>0.20588235294117599</v>
      </c>
      <c r="O272" s="16">
        <v>7.1428571428571397E-2</v>
      </c>
      <c r="P272" s="16"/>
      <c r="Q272" s="16">
        <v>7.9365079365079402E-2</v>
      </c>
      <c r="R272" s="16">
        <v>0.12676056338028199</v>
      </c>
      <c r="S272" s="16">
        <v>0.12903225806451599</v>
      </c>
      <c r="T272" s="16">
        <v>0.140845070422535</v>
      </c>
      <c r="U272" s="16">
        <v>0.112903225806452</v>
      </c>
      <c r="V272" s="16">
        <v>0.13861386138613899</v>
      </c>
      <c r="W272" s="16">
        <v>0.12280701754386</v>
      </c>
      <c r="X272" s="16">
        <v>0.24468085106383</v>
      </c>
      <c r="Y272" s="16">
        <v>0.13535911602209899</v>
      </c>
      <c r="Z272" s="16"/>
      <c r="AA272" s="16">
        <v>0.123161764705882</v>
      </c>
      <c r="AB272" s="16">
        <v>0.157894736842105</v>
      </c>
      <c r="AC272" s="16"/>
      <c r="AD272" s="16">
        <v>0.12230215827338101</v>
      </c>
      <c r="AE272" s="16">
        <v>0.107692307692308</v>
      </c>
      <c r="AF272" s="16">
        <v>0.11111111111111099</v>
      </c>
      <c r="AG272" s="16">
        <v>7.2916666666666699E-2</v>
      </c>
      <c r="AH272" s="16">
        <v>0.141025641025641</v>
      </c>
      <c r="AI272" s="16">
        <v>0.217391304347826</v>
      </c>
      <c r="AJ272" s="16">
        <v>0.22689075630252101</v>
      </c>
      <c r="AK272" s="16">
        <v>0.13483146067415699</v>
      </c>
      <c r="AL272" s="16">
        <v>0.12765957446808501</v>
      </c>
      <c r="AM272" s="16">
        <v>0.115384615384615</v>
      </c>
      <c r="AN272" s="16"/>
      <c r="AO272" s="16">
        <v>0.15051020408163299</v>
      </c>
      <c r="AP272" s="16">
        <v>0.111553784860558</v>
      </c>
      <c r="AQ272" s="16">
        <v>0.13714285714285701</v>
      </c>
      <c r="AR272" s="16">
        <v>0.11340206185567001</v>
      </c>
      <c r="AS272" s="16">
        <v>0.24137931034482801</v>
      </c>
      <c r="AT272" s="16">
        <v>0.05</v>
      </c>
      <c r="AU272" s="16"/>
      <c r="AV272" s="16">
        <v>6.25E-2</v>
      </c>
      <c r="AW272" s="16">
        <v>0</v>
      </c>
      <c r="AX272" s="16">
        <v>0.12037037037037</v>
      </c>
      <c r="AY272" s="16">
        <v>0.16666666666666699</v>
      </c>
      <c r="AZ272" s="16">
        <v>0</v>
      </c>
      <c r="BA272" s="16">
        <v>8.8235294117647106E-2</v>
      </c>
      <c r="BB272" s="16">
        <v>0.134615384615385</v>
      </c>
      <c r="BC272" s="16">
        <v>3.3333333333333298E-2</v>
      </c>
      <c r="BD272" s="16">
        <v>0.19047619047618999</v>
      </c>
      <c r="BE272" s="16">
        <v>0.18357487922705301</v>
      </c>
      <c r="BF272" s="16">
        <v>0.13636363636363599</v>
      </c>
      <c r="BG272" s="16">
        <v>0.11764705882352899</v>
      </c>
      <c r="BH272" s="16">
        <v>0.2</v>
      </c>
      <c r="BI272" s="16">
        <v>0.15</v>
      </c>
      <c r="BJ272" s="16">
        <v>6.6666666666666693E-2</v>
      </c>
      <c r="BK272" s="16">
        <v>0.125</v>
      </c>
      <c r="BL272" s="16">
        <v>7.8431372549019607E-2</v>
      </c>
      <c r="BM272" s="16">
        <v>5.5555555555555601E-2</v>
      </c>
      <c r="BN272" s="16">
        <v>0.25</v>
      </c>
      <c r="BO272" s="16"/>
      <c r="BP272" s="16">
        <v>0.15334207077326301</v>
      </c>
      <c r="BQ272" s="16"/>
      <c r="BR272" s="16">
        <v>0.13620689655172399</v>
      </c>
      <c r="BS272" s="16"/>
      <c r="BT272" s="16">
        <v>0.15384615384615399</v>
      </c>
    </row>
    <row r="273" spans="2:72" x14ac:dyDescent="0.2">
      <c r="B273" t="s">
        <v>209</v>
      </c>
      <c r="C273" s="16">
        <v>0.11488511488511501</v>
      </c>
      <c r="D273" s="16">
        <v>9.2753623188405798E-2</v>
      </c>
      <c r="E273" s="16">
        <v>0.184873949579832</v>
      </c>
      <c r="F273" s="16">
        <v>0.15909090909090901</v>
      </c>
      <c r="G273" s="16">
        <v>0.17647058823529399</v>
      </c>
      <c r="H273" s="16">
        <v>0.125</v>
      </c>
      <c r="I273" s="16">
        <v>4.2553191489361701E-2</v>
      </c>
      <c r="J273" s="16">
        <v>0.104477611940299</v>
      </c>
      <c r="K273" s="16">
        <v>0.225806451612903</v>
      </c>
      <c r="L273" s="16">
        <v>8.98876404494382E-2</v>
      </c>
      <c r="M273" s="16">
        <v>0.05</v>
      </c>
      <c r="N273" s="16">
        <v>0.14705882352941199</v>
      </c>
      <c r="O273" s="16">
        <v>0.14285714285714299</v>
      </c>
      <c r="P273" s="16"/>
      <c r="Q273" s="16">
        <v>6.3492063492063502E-2</v>
      </c>
      <c r="R273" s="16">
        <v>0.140845070422535</v>
      </c>
      <c r="S273" s="16">
        <v>8.0645161290322606E-2</v>
      </c>
      <c r="T273" s="16">
        <v>9.85915492957746E-2</v>
      </c>
      <c r="U273" s="16">
        <v>8.0645161290322606E-2</v>
      </c>
      <c r="V273" s="16">
        <v>0.158415841584158</v>
      </c>
      <c r="W273" s="16">
        <v>0.114035087719298</v>
      </c>
      <c r="X273" s="16">
        <v>0.14893617021276601</v>
      </c>
      <c r="Y273" s="16">
        <v>0.113259668508287</v>
      </c>
      <c r="Z273" s="16"/>
      <c r="AA273" s="16">
        <v>0.110294117647059</v>
      </c>
      <c r="AB273" s="16">
        <v>0.12061403508771899</v>
      </c>
      <c r="AC273" s="16"/>
      <c r="AD273" s="16">
        <v>8.6330935251798593E-2</v>
      </c>
      <c r="AE273" s="16">
        <v>7.69230769230769E-2</v>
      </c>
      <c r="AF273" s="16">
        <v>9.5238095238095205E-2</v>
      </c>
      <c r="AG273" s="16">
        <v>0.114583333333333</v>
      </c>
      <c r="AH273" s="16">
        <v>0.17948717948717899</v>
      </c>
      <c r="AI273" s="16">
        <v>9.7826086956521702E-2</v>
      </c>
      <c r="AJ273" s="16">
        <v>9.2436974789915999E-2</v>
      </c>
      <c r="AK273" s="16">
        <v>0.14606741573033699</v>
      </c>
      <c r="AL273" s="16">
        <v>0.180851063829787</v>
      </c>
      <c r="AM273" s="16">
        <v>0.102564102564103</v>
      </c>
      <c r="AN273" s="16"/>
      <c r="AO273" s="16">
        <v>7.9081632653061201E-2</v>
      </c>
      <c r="AP273" s="16">
        <v>0.139442231075697</v>
      </c>
      <c r="AQ273" s="16">
        <v>0.12</v>
      </c>
      <c r="AR273" s="16">
        <v>0.20618556701030899</v>
      </c>
      <c r="AS273" s="16">
        <v>6.8965517241379296E-2</v>
      </c>
      <c r="AT273" s="16">
        <v>0.1</v>
      </c>
      <c r="AU273" s="16"/>
      <c r="AV273" s="16">
        <v>6.25E-2</v>
      </c>
      <c r="AW273" s="16">
        <v>0.4</v>
      </c>
      <c r="AX273" s="16">
        <v>0.11111111111111099</v>
      </c>
      <c r="AY273" s="16">
        <v>0</v>
      </c>
      <c r="AZ273" s="16">
        <v>0</v>
      </c>
      <c r="BA273" s="16">
        <v>7.3529411764705899E-2</v>
      </c>
      <c r="BB273" s="16">
        <v>0.134615384615385</v>
      </c>
      <c r="BC273" s="16">
        <v>0.16666666666666699</v>
      </c>
      <c r="BD273" s="16">
        <v>4.7619047619047603E-2</v>
      </c>
      <c r="BE273" s="16">
        <v>0.14975845410628</v>
      </c>
      <c r="BF273" s="16">
        <v>0.15454545454545501</v>
      </c>
      <c r="BG273" s="16">
        <v>0.23529411764705899</v>
      </c>
      <c r="BH273" s="16">
        <v>7.7777777777777807E-2</v>
      </c>
      <c r="BI273" s="16">
        <v>0.05</v>
      </c>
      <c r="BJ273" s="16">
        <v>6.6666666666666693E-2</v>
      </c>
      <c r="BK273" s="16">
        <v>0.125</v>
      </c>
      <c r="BL273" s="16">
        <v>3.9215686274509803E-2</v>
      </c>
      <c r="BM273" s="16">
        <v>0.13888888888888901</v>
      </c>
      <c r="BN273" s="16">
        <v>2.7777777777777801E-2</v>
      </c>
      <c r="BO273" s="16"/>
      <c r="BP273" s="16">
        <v>0.117955439056356</v>
      </c>
      <c r="BQ273" s="16"/>
      <c r="BR273" s="16">
        <v>0.11724137931034501</v>
      </c>
      <c r="BS273" s="16"/>
      <c r="BT273" s="16">
        <v>0.125874125874126</v>
      </c>
    </row>
    <row r="274" spans="2:72" x14ac:dyDescent="0.2">
      <c r="B274" t="s">
        <v>210</v>
      </c>
      <c r="C274" s="16">
        <v>0.14385614385614401</v>
      </c>
      <c r="D274" s="16">
        <v>0.15072463768115901</v>
      </c>
      <c r="E274" s="16">
        <v>0.14285714285714299</v>
      </c>
      <c r="F274" s="16">
        <v>0.11363636363636399</v>
      </c>
      <c r="G274" s="16">
        <v>0.10294117647058799</v>
      </c>
      <c r="H274" s="16">
        <v>0.160714285714286</v>
      </c>
      <c r="I274" s="16">
        <v>0.13829787234042601</v>
      </c>
      <c r="J274" s="16">
        <v>0.14925373134328401</v>
      </c>
      <c r="K274" s="16">
        <v>0.19354838709677399</v>
      </c>
      <c r="L274" s="16">
        <v>0.15730337078651699</v>
      </c>
      <c r="M274" s="16">
        <v>0.05</v>
      </c>
      <c r="N274" s="16">
        <v>0.20588235294117599</v>
      </c>
      <c r="O274" s="16">
        <v>0.14285714285714299</v>
      </c>
      <c r="P274" s="16"/>
      <c r="Q274" s="16">
        <v>0.206349206349206</v>
      </c>
      <c r="R274" s="16">
        <v>0.154929577464789</v>
      </c>
      <c r="S274" s="16">
        <v>0.12903225806451599</v>
      </c>
      <c r="T274" s="16">
        <v>0.11267605633802801</v>
      </c>
      <c r="U274" s="16">
        <v>0.14516129032258099</v>
      </c>
      <c r="V274" s="16">
        <v>5.9405940594059403E-2</v>
      </c>
      <c r="W274" s="16">
        <v>0.140350877192982</v>
      </c>
      <c r="X274" s="16">
        <v>0.14893617021276601</v>
      </c>
      <c r="Y274" s="16">
        <v>0.162983425414365</v>
      </c>
      <c r="Z274" s="16"/>
      <c r="AA274" s="16">
        <v>0.130514705882353</v>
      </c>
      <c r="AB274" s="16">
        <v>0.160087719298246</v>
      </c>
      <c r="AC274" s="16"/>
      <c r="AD274" s="16">
        <v>0.15827338129496399</v>
      </c>
      <c r="AE274" s="16">
        <v>0.107692307692308</v>
      </c>
      <c r="AF274" s="16">
        <v>0.11111111111111099</v>
      </c>
      <c r="AG274" s="16">
        <v>0.17708333333333301</v>
      </c>
      <c r="AH274" s="16">
        <v>3.8461538461538498E-2</v>
      </c>
      <c r="AI274" s="16">
        <v>0.15217391304347799</v>
      </c>
      <c r="AJ274" s="16">
        <v>0.17647058823529399</v>
      </c>
      <c r="AK274" s="16">
        <v>0.101123595505618</v>
      </c>
      <c r="AL274" s="16">
        <v>0.159574468085106</v>
      </c>
      <c r="AM274" s="16">
        <v>0.18589743589743599</v>
      </c>
      <c r="AN274" s="16"/>
      <c r="AO274" s="16">
        <v>8.4183673469387807E-2</v>
      </c>
      <c r="AP274" s="16">
        <v>0.139442231075697</v>
      </c>
      <c r="AQ274" s="16">
        <v>0.188571428571429</v>
      </c>
      <c r="AR274" s="16">
        <v>0.185567010309278</v>
      </c>
      <c r="AS274" s="16">
        <v>0.32758620689655199</v>
      </c>
      <c r="AT274" s="16">
        <v>0.3</v>
      </c>
      <c r="AU274" s="16"/>
      <c r="AV274" s="16">
        <v>0.25</v>
      </c>
      <c r="AW274" s="16">
        <v>0</v>
      </c>
      <c r="AX274" s="16">
        <v>0.240740740740741</v>
      </c>
      <c r="AY274" s="16">
        <v>0.16666666666666699</v>
      </c>
      <c r="AZ274" s="16">
        <v>0</v>
      </c>
      <c r="BA274" s="16">
        <v>0.220588235294118</v>
      </c>
      <c r="BB274" s="16">
        <v>0.125</v>
      </c>
      <c r="BC274" s="16">
        <v>0.1</v>
      </c>
      <c r="BD274" s="16">
        <v>0.14285714285714299</v>
      </c>
      <c r="BE274" s="16">
        <v>0.15942028985507201</v>
      </c>
      <c r="BF274" s="16">
        <v>0.12727272727272701</v>
      </c>
      <c r="BG274" s="16">
        <v>0.11764705882352899</v>
      </c>
      <c r="BH274" s="16">
        <v>0.122222222222222</v>
      </c>
      <c r="BI274" s="16">
        <v>0.05</v>
      </c>
      <c r="BJ274" s="16">
        <v>0.133333333333333</v>
      </c>
      <c r="BK274" s="16">
        <v>4.1666666666666699E-2</v>
      </c>
      <c r="BL274" s="16">
        <v>9.8039215686274495E-2</v>
      </c>
      <c r="BM274" s="16">
        <v>0.11111111111111099</v>
      </c>
      <c r="BN274" s="16">
        <v>0.11111111111111099</v>
      </c>
      <c r="BO274" s="16"/>
      <c r="BP274" s="16">
        <v>0.15465268676277899</v>
      </c>
      <c r="BQ274" s="16"/>
      <c r="BR274" s="16">
        <v>0.15</v>
      </c>
      <c r="BS274" s="16"/>
      <c r="BT274" s="16">
        <v>0.156177156177156</v>
      </c>
    </row>
    <row r="275" spans="2:72" x14ac:dyDescent="0.2">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row>
    <row r="276" spans="2:72" x14ac:dyDescent="0.2">
      <c r="B276" s="6" t="s">
        <v>215</v>
      </c>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row>
    <row r="277" spans="2:72" x14ac:dyDescent="0.2">
      <c r="B277" s="22" t="s">
        <v>92</v>
      </c>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row>
    <row r="278" spans="2:72" x14ac:dyDescent="0.2">
      <c r="B278" t="s">
        <v>203</v>
      </c>
      <c r="C278" s="16">
        <v>1.3986013986014E-2</v>
      </c>
      <c r="D278" s="16">
        <v>8.6956521739130401E-3</v>
      </c>
      <c r="E278" s="16">
        <v>4.20168067226891E-2</v>
      </c>
      <c r="F278" s="16">
        <v>0</v>
      </c>
      <c r="G278" s="16">
        <v>1.4705882352941201E-2</v>
      </c>
      <c r="H278" s="16">
        <v>1.7857142857142901E-2</v>
      </c>
      <c r="I278" s="16">
        <v>0</v>
      </c>
      <c r="J278" s="16">
        <v>1.49253731343284E-2</v>
      </c>
      <c r="K278" s="16">
        <v>0</v>
      </c>
      <c r="L278" s="16">
        <v>2.2471910112359501E-2</v>
      </c>
      <c r="M278" s="16">
        <v>0</v>
      </c>
      <c r="N278" s="16">
        <v>2.9411764705882401E-2</v>
      </c>
      <c r="O278" s="16">
        <v>0</v>
      </c>
      <c r="P278" s="16"/>
      <c r="Q278" s="16">
        <v>6.3492063492063502E-2</v>
      </c>
      <c r="R278" s="16">
        <v>1.4084507042253501E-2</v>
      </c>
      <c r="S278" s="16">
        <v>6.4516129032258104E-2</v>
      </c>
      <c r="T278" s="16">
        <v>0</v>
      </c>
      <c r="U278" s="16">
        <v>3.2258064516128997E-2</v>
      </c>
      <c r="V278" s="16">
        <v>0</v>
      </c>
      <c r="W278" s="16">
        <v>0</v>
      </c>
      <c r="X278" s="16">
        <v>1.0638297872340399E-2</v>
      </c>
      <c r="Y278" s="16">
        <v>2.7624309392265201E-3</v>
      </c>
      <c r="Z278" s="16"/>
      <c r="AA278" s="16">
        <v>2.0220588235294101E-2</v>
      </c>
      <c r="AB278" s="16">
        <v>4.3859649122806998E-3</v>
      </c>
      <c r="AC278" s="16"/>
      <c r="AD278" s="16">
        <v>5.0359712230215799E-2</v>
      </c>
      <c r="AE278" s="16">
        <v>1.5384615384615399E-2</v>
      </c>
      <c r="AF278" s="16">
        <v>3.1746031746031703E-2</v>
      </c>
      <c r="AG278" s="16">
        <v>0</v>
      </c>
      <c r="AH278" s="16">
        <v>1.2820512820512799E-2</v>
      </c>
      <c r="AI278" s="16">
        <v>0</v>
      </c>
      <c r="AJ278" s="16">
        <v>8.4033613445378096E-3</v>
      </c>
      <c r="AK278" s="16">
        <v>0</v>
      </c>
      <c r="AL278" s="16">
        <v>0</v>
      </c>
      <c r="AM278" s="16">
        <v>6.41025641025641E-3</v>
      </c>
      <c r="AN278" s="16"/>
      <c r="AO278" s="16">
        <v>1.53061224489796E-2</v>
      </c>
      <c r="AP278" s="16">
        <v>1.1952191235059801E-2</v>
      </c>
      <c r="AQ278" s="16">
        <v>0</v>
      </c>
      <c r="AR278" s="16">
        <v>2.06185567010309E-2</v>
      </c>
      <c r="AS278" s="16">
        <v>0</v>
      </c>
      <c r="AT278" s="16">
        <v>0.1</v>
      </c>
      <c r="AU278" s="16"/>
      <c r="AV278" s="16">
        <v>0</v>
      </c>
      <c r="AW278" s="16">
        <v>0</v>
      </c>
      <c r="AX278" s="16">
        <v>9.2592592592592605E-3</v>
      </c>
      <c r="AY278" s="16">
        <v>0</v>
      </c>
      <c r="AZ278" s="16">
        <v>0</v>
      </c>
      <c r="BA278" s="16">
        <v>0</v>
      </c>
      <c r="BB278" s="16">
        <v>2.8846153846153799E-2</v>
      </c>
      <c r="BC278" s="16">
        <v>0</v>
      </c>
      <c r="BD278" s="16">
        <v>0</v>
      </c>
      <c r="BE278" s="16">
        <v>0</v>
      </c>
      <c r="BF278" s="16">
        <v>9.0909090909090905E-3</v>
      </c>
      <c r="BG278" s="16">
        <v>0</v>
      </c>
      <c r="BH278" s="16">
        <v>3.3333333333333298E-2</v>
      </c>
      <c r="BI278" s="16">
        <v>0</v>
      </c>
      <c r="BJ278" s="16">
        <v>0</v>
      </c>
      <c r="BK278" s="16">
        <v>2.0833333333333301E-2</v>
      </c>
      <c r="BL278" s="16">
        <v>3.9215686274509803E-2</v>
      </c>
      <c r="BM278" s="16">
        <v>8.3333333333333301E-2</v>
      </c>
      <c r="BN278" s="16">
        <v>0</v>
      </c>
      <c r="BO278" s="16"/>
      <c r="BP278" s="16">
        <v>1.17955439056356E-2</v>
      </c>
      <c r="BQ278" s="16"/>
      <c r="BR278" s="16">
        <v>6.8965517241379301E-3</v>
      </c>
      <c r="BS278" s="16"/>
      <c r="BT278" s="16">
        <v>1.1655011655011699E-2</v>
      </c>
    </row>
    <row r="279" spans="2:72" x14ac:dyDescent="0.2">
      <c r="B279" t="s">
        <v>204</v>
      </c>
      <c r="C279" s="16">
        <v>2.0979020979021001E-2</v>
      </c>
      <c r="D279" s="16">
        <v>3.1884057971014498E-2</v>
      </c>
      <c r="E279" s="16">
        <v>2.5210084033613401E-2</v>
      </c>
      <c r="F279" s="16">
        <v>0</v>
      </c>
      <c r="G279" s="16">
        <v>2.9411764705882401E-2</v>
      </c>
      <c r="H279" s="16">
        <v>1.7857142857142901E-2</v>
      </c>
      <c r="I279" s="16">
        <v>2.1276595744680899E-2</v>
      </c>
      <c r="J279" s="16">
        <v>1.49253731343284E-2</v>
      </c>
      <c r="K279" s="16">
        <v>0</v>
      </c>
      <c r="L279" s="16">
        <v>1.1235955056179799E-2</v>
      </c>
      <c r="M279" s="16">
        <v>0</v>
      </c>
      <c r="N279" s="16">
        <v>0</v>
      </c>
      <c r="O279" s="16">
        <v>0</v>
      </c>
      <c r="P279" s="16"/>
      <c r="Q279" s="16">
        <v>4.7619047619047603E-2</v>
      </c>
      <c r="R279" s="16">
        <v>0</v>
      </c>
      <c r="S279" s="16">
        <v>1.6129032258064498E-2</v>
      </c>
      <c r="T279" s="16">
        <v>1.4084507042253501E-2</v>
      </c>
      <c r="U279" s="16">
        <v>3.2258064516128997E-2</v>
      </c>
      <c r="V279" s="16">
        <v>1.9801980198019799E-2</v>
      </c>
      <c r="W279" s="16">
        <v>8.7719298245613996E-3</v>
      </c>
      <c r="X279" s="16">
        <v>1.0638297872340399E-2</v>
      </c>
      <c r="Y279" s="16">
        <v>2.7624309392265199E-2</v>
      </c>
      <c r="Z279" s="16"/>
      <c r="AA279" s="16">
        <v>1.8382352941176499E-2</v>
      </c>
      <c r="AB279" s="16">
        <v>2.41228070175439E-2</v>
      </c>
      <c r="AC279" s="16"/>
      <c r="AD279" s="16">
        <v>2.15827338129496E-2</v>
      </c>
      <c r="AE279" s="16">
        <v>1.5384615384615399E-2</v>
      </c>
      <c r="AF279" s="16">
        <v>4.7619047619047603E-2</v>
      </c>
      <c r="AG279" s="16">
        <v>2.0833333333333301E-2</v>
      </c>
      <c r="AH279" s="16">
        <v>2.5641025641025599E-2</v>
      </c>
      <c r="AI279" s="16">
        <v>0</v>
      </c>
      <c r="AJ279" s="16">
        <v>0</v>
      </c>
      <c r="AK279" s="16">
        <v>7.8651685393258397E-2</v>
      </c>
      <c r="AL279" s="16">
        <v>1.0638297872340399E-2</v>
      </c>
      <c r="AM279" s="16">
        <v>1.2820512820512799E-2</v>
      </c>
      <c r="AN279" s="16"/>
      <c r="AO279" s="16">
        <v>1.7857142857142901E-2</v>
      </c>
      <c r="AP279" s="16">
        <v>2.78884462151394E-2</v>
      </c>
      <c r="AQ279" s="16">
        <v>1.7142857142857099E-2</v>
      </c>
      <c r="AR279" s="16">
        <v>2.06185567010309E-2</v>
      </c>
      <c r="AS279" s="16">
        <v>0</v>
      </c>
      <c r="AT279" s="16">
        <v>0.1</v>
      </c>
      <c r="AU279" s="16"/>
      <c r="AV279" s="16">
        <v>0</v>
      </c>
      <c r="AW279" s="16">
        <v>0</v>
      </c>
      <c r="AX279" s="16">
        <v>9.2592592592592605E-3</v>
      </c>
      <c r="AY279" s="16">
        <v>0</v>
      </c>
      <c r="AZ279" s="16">
        <v>0</v>
      </c>
      <c r="BA279" s="16">
        <v>4.4117647058823498E-2</v>
      </c>
      <c r="BB279" s="16">
        <v>3.8461538461538498E-2</v>
      </c>
      <c r="BC279" s="16">
        <v>3.3333333333333298E-2</v>
      </c>
      <c r="BD279" s="16">
        <v>0</v>
      </c>
      <c r="BE279" s="16">
        <v>4.8309178743961402E-3</v>
      </c>
      <c r="BF279" s="16">
        <v>2.7272727272727299E-2</v>
      </c>
      <c r="BG279" s="16">
        <v>0</v>
      </c>
      <c r="BH279" s="16">
        <v>1.1111111111111099E-2</v>
      </c>
      <c r="BI279" s="16">
        <v>0</v>
      </c>
      <c r="BJ279" s="16">
        <v>0</v>
      </c>
      <c r="BK279" s="16">
        <v>0</v>
      </c>
      <c r="BL279" s="16">
        <v>5.8823529411764698E-2</v>
      </c>
      <c r="BM279" s="16">
        <v>5.5555555555555601E-2</v>
      </c>
      <c r="BN279" s="16">
        <v>5.5555555555555601E-2</v>
      </c>
      <c r="BO279" s="16"/>
      <c r="BP279" s="16">
        <v>1.8348623853211E-2</v>
      </c>
      <c r="BQ279" s="16"/>
      <c r="BR279" s="16">
        <v>2.7586206896551699E-2</v>
      </c>
      <c r="BS279" s="16"/>
      <c r="BT279" s="16">
        <v>2.3310023310023301E-2</v>
      </c>
    </row>
    <row r="280" spans="2:72" x14ac:dyDescent="0.2">
      <c r="B280" t="s">
        <v>169</v>
      </c>
      <c r="C280" s="16">
        <v>1.4985014985015E-2</v>
      </c>
      <c r="D280" s="16">
        <v>2.0289855072463801E-2</v>
      </c>
      <c r="E280" s="16">
        <v>8.4033613445378096E-3</v>
      </c>
      <c r="F280" s="16">
        <v>4.5454545454545497E-2</v>
      </c>
      <c r="G280" s="16">
        <v>0</v>
      </c>
      <c r="H280" s="16">
        <v>0</v>
      </c>
      <c r="I280" s="16">
        <v>2.1276595744680899E-2</v>
      </c>
      <c r="J280" s="16">
        <v>1.49253731343284E-2</v>
      </c>
      <c r="K280" s="16">
        <v>0</v>
      </c>
      <c r="L280" s="16">
        <v>2.2471910112359501E-2</v>
      </c>
      <c r="M280" s="16">
        <v>0</v>
      </c>
      <c r="N280" s="16">
        <v>0</v>
      </c>
      <c r="O280" s="16">
        <v>0</v>
      </c>
      <c r="P280" s="16"/>
      <c r="Q280" s="16">
        <v>1.58730158730159E-2</v>
      </c>
      <c r="R280" s="16">
        <v>1.4084507042253501E-2</v>
      </c>
      <c r="S280" s="16">
        <v>1.6129032258064498E-2</v>
      </c>
      <c r="T280" s="16">
        <v>0</v>
      </c>
      <c r="U280" s="16">
        <v>0</v>
      </c>
      <c r="V280" s="16">
        <v>9.9009900990098994E-3</v>
      </c>
      <c r="W280" s="16">
        <v>0</v>
      </c>
      <c r="X280" s="16">
        <v>5.31914893617021E-2</v>
      </c>
      <c r="Y280" s="16">
        <v>1.6574585635359101E-2</v>
      </c>
      <c r="Z280" s="16"/>
      <c r="AA280" s="16">
        <v>7.3529411764705899E-3</v>
      </c>
      <c r="AB280" s="16">
        <v>2.41228070175439E-2</v>
      </c>
      <c r="AC280" s="16"/>
      <c r="AD280" s="16">
        <v>7.1942446043165497E-3</v>
      </c>
      <c r="AE280" s="16">
        <v>0</v>
      </c>
      <c r="AF280" s="16">
        <v>4.7619047619047603E-2</v>
      </c>
      <c r="AG280" s="16">
        <v>0</v>
      </c>
      <c r="AH280" s="16">
        <v>0</v>
      </c>
      <c r="AI280" s="16">
        <v>3.2608695652173898E-2</v>
      </c>
      <c r="AJ280" s="16">
        <v>8.4033613445378096E-3</v>
      </c>
      <c r="AK280" s="16">
        <v>3.3707865168539297E-2</v>
      </c>
      <c r="AL280" s="16">
        <v>1.0638297872340399E-2</v>
      </c>
      <c r="AM280" s="16">
        <v>1.9230769230769201E-2</v>
      </c>
      <c r="AN280" s="16"/>
      <c r="AO280" s="16">
        <v>1.53061224489796E-2</v>
      </c>
      <c r="AP280" s="16">
        <v>2.3904382470119501E-2</v>
      </c>
      <c r="AQ280" s="16">
        <v>1.7142857142857099E-2</v>
      </c>
      <c r="AR280" s="16">
        <v>0</v>
      </c>
      <c r="AS280" s="16">
        <v>0</v>
      </c>
      <c r="AT280" s="16">
        <v>0</v>
      </c>
      <c r="AU280" s="16"/>
      <c r="AV280" s="16">
        <v>6.25E-2</v>
      </c>
      <c r="AW280" s="16">
        <v>0</v>
      </c>
      <c r="AX280" s="16">
        <v>9.2592592592592605E-3</v>
      </c>
      <c r="AY280" s="16">
        <v>0</v>
      </c>
      <c r="AZ280" s="16">
        <v>0</v>
      </c>
      <c r="BA280" s="16">
        <v>0</v>
      </c>
      <c r="BB280" s="16">
        <v>2.8846153846153799E-2</v>
      </c>
      <c r="BC280" s="16">
        <v>0</v>
      </c>
      <c r="BD280" s="16">
        <v>4.7619047619047603E-2</v>
      </c>
      <c r="BE280" s="16">
        <v>9.6618357487922701E-3</v>
      </c>
      <c r="BF280" s="16">
        <v>1.8181818181818198E-2</v>
      </c>
      <c r="BG280" s="16">
        <v>0</v>
      </c>
      <c r="BH280" s="16">
        <v>1.1111111111111099E-2</v>
      </c>
      <c r="BI280" s="16">
        <v>0.05</v>
      </c>
      <c r="BJ280" s="16">
        <v>0</v>
      </c>
      <c r="BK280" s="16">
        <v>0</v>
      </c>
      <c r="BL280" s="16">
        <v>1.9607843137254902E-2</v>
      </c>
      <c r="BM280" s="16">
        <v>2.7777777777777801E-2</v>
      </c>
      <c r="BN280" s="16">
        <v>2.7777777777777801E-2</v>
      </c>
      <c r="BO280" s="16"/>
      <c r="BP280" s="16">
        <v>1.70380078636959E-2</v>
      </c>
      <c r="BQ280" s="16"/>
      <c r="BR280" s="16">
        <v>1.72413793103448E-2</v>
      </c>
      <c r="BS280" s="16"/>
      <c r="BT280" s="16">
        <v>1.8648018648018599E-2</v>
      </c>
    </row>
    <row r="281" spans="2:72" x14ac:dyDescent="0.2">
      <c r="B281" t="s">
        <v>170</v>
      </c>
      <c r="C281" s="16">
        <v>3.1968031968032003E-2</v>
      </c>
      <c r="D281" s="16">
        <v>3.4782608695652202E-2</v>
      </c>
      <c r="E281" s="16">
        <v>1.6806722689075598E-2</v>
      </c>
      <c r="F281" s="16">
        <v>2.27272727272727E-2</v>
      </c>
      <c r="G281" s="16">
        <v>5.8823529411764698E-2</v>
      </c>
      <c r="H281" s="16">
        <v>3.5714285714285698E-2</v>
      </c>
      <c r="I281" s="16">
        <v>4.2553191489361701E-2</v>
      </c>
      <c r="J281" s="16">
        <v>2.9850746268656699E-2</v>
      </c>
      <c r="K281" s="16">
        <v>0</v>
      </c>
      <c r="L281" s="16">
        <v>4.49438202247191E-2</v>
      </c>
      <c r="M281" s="16">
        <v>2.5000000000000001E-2</v>
      </c>
      <c r="N281" s="16">
        <v>0</v>
      </c>
      <c r="O281" s="16">
        <v>0</v>
      </c>
      <c r="P281" s="16"/>
      <c r="Q281" s="16">
        <v>1.58730158730159E-2</v>
      </c>
      <c r="R281" s="16">
        <v>0</v>
      </c>
      <c r="S281" s="16">
        <v>3.2258064516128997E-2</v>
      </c>
      <c r="T281" s="16">
        <v>5.63380281690141E-2</v>
      </c>
      <c r="U281" s="16">
        <v>1.6129032258064498E-2</v>
      </c>
      <c r="V281" s="16">
        <v>6.9306930693069299E-2</v>
      </c>
      <c r="W281" s="16">
        <v>3.5087719298245598E-2</v>
      </c>
      <c r="X281" s="16">
        <v>0</v>
      </c>
      <c r="Y281" s="16">
        <v>3.5911602209944701E-2</v>
      </c>
      <c r="Z281" s="16"/>
      <c r="AA281" s="16">
        <v>3.4926470588235302E-2</v>
      </c>
      <c r="AB281" s="16">
        <v>2.8508771929824601E-2</v>
      </c>
      <c r="AC281" s="16"/>
      <c r="AD281" s="16">
        <v>3.5971223021582698E-2</v>
      </c>
      <c r="AE281" s="16">
        <v>7.69230769230769E-2</v>
      </c>
      <c r="AF281" s="16">
        <v>3.1746031746031703E-2</v>
      </c>
      <c r="AG281" s="16">
        <v>4.1666666666666699E-2</v>
      </c>
      <c r="AH281" s="16">
        <v>1.2820512820512799E-2</v>
      </c>
      <c r="AI281" s="16">
        <v>2.1739130434782601E-2</v>
      </c>
      <c r="AJ281" s="16">
        <v>4.20168067226891E-2</v>
      </c>
      <c r="AK281" s="16">
        <v>3.3707865168539297E-2</v>
      </c>
      <c r="AL281" s="16">
        <v>0</v>
      </c>
      <c r="AM281" s="16">
        <v>3.2051282051282E-2</v>
      </c>
      <c r="AN281" s="16"/>
      <c r="AO281" s="16">
        <v>4.3367346938775503E-2</v>
      </c>
      <c r="AP281" s="16">
        <v>3.1872509960159397E-2</v>
      </c>
      <c r="AQ281" s="16">
        <v>2.2857142857142899E-2</v>
      </c>
      <c r="AR281" s="16">
        <v>0</v>
      </c>
      <c r="AS281" s="16">
        <v>3.4482758620689703E-2</v>
      </c>
      <c r="AT281" s="16">
        <v>0.05</v>
      </c>
      <c r="AU281" s="16"/>
      <c r="AV281" s="16">
        <v>0</v>
      </c>
      <c r="AW281" s="16">
        <v>0.2</v>
      </c>
      <c r="AX281" s="16">
        <v>4.6296296296296301E-2</v>
      </c>
      <c r="AY281" s="16">
        <v>0</v>
      </c>
      <c r="AZ281" s="16">
        <v>0</v>
      </c>
      <c r="BA281" s="16">
        <v>2.9411764705882401E-2</v>
      </c>
      <c r="BB281" s="16">
        <v>2.8846153846153799E-2</v>
      </c>
      <c r="BC281" s="16">
        <v>0.1</v>
      </c>
      <c r="BD281" s="16">
        <v>0.14285714285714299</v>
      </c>
      <c r="BE281" s="16">
        <v>1.4492753623188401E-2</v>
      </c>
      <c r="BF281" s="16">
        <v>3.6363636363636397E-2</v>
      </c>
      <c r="BG281" s="16">
        <v>0</v>
      </c>
      <c r="BH281" s="16">
        <v>2.2222222222222199E-2</v>
      </c>
      <c r="BI281" s="16">
        <v>0.05</v>
      </c>
      <c r="BJ281" s="16">
        <v>6.6666666666666693E-2</v>
      </c>
      <c r="BK281" s="16">
        <v>2.0833333333333301E-2</v>
      </c>
      <c r="BL281" s="16">
        <v>0</v>
      </c>
      <c r="BM281" s="16">
        <v>2.7777777777777801E-2</v>
      </c>
      <c r="BN281" s="16">
        <v>5.5555555555555601E-2</v>
      </c>
      <c r="BO281" s="16"/>
      <c r="BP281" s="16">
        <v>3.2765399737876802E-2</v>
      </c>
      <c r="BQ281" s="16"/>
      <c r="BR281" s="16">
        <v>2.93103448275862E-2</v>
      </c>
      <c r="BS281" s="16"/>
      <c r="BT281" s="16">
        <v>2.7972027972028E-2</v>
      </c>
    </row>
    <row r="282" spans="2:72" x14ac:dyDescent="0.2">
      <c r="B282" t="s">
        <v>171</v>
      </c>
      <c r="C282" s="16">
        <v>4.995004995005E-2</v>
      </c>
      <c r="D282" s="16">
        <v>4.9275362318840603E-2</v>
      </c>
      <c r="E282" s="16">
        <v>5.8823529411764698E-2</v>
      </c>
      <c r="F282" s="16">
        <v>2.27272727272727E-2</v>
      </c>
      <c r="G282" s="16">
        <v>5.8823529411764698E-2</v>
      </c>
      <c r="H282" s="16">
        <v>1.7857142857142901E-2</v>
      </c>
      <c r="I282" s="16">
        <v>4.2553191489361701E-2</v>
      </c>
      <c r="J282" s="16">
        <v>7.4626865671641798E-2</v>
      </c>
      <c r="K282" s="16">
        <v>0</v>
      </c>
      <c r="L282" s="16">
        <v>4.49438202247191E-2</v>
      </c>
      <c r="M282" s="16">
        <v>0.125</v>
      </c>
      <c r="N282" s="16">
        <v>2.9411764705882401E-2</v>
      </c>
      <c r="O282" s="16">
        <v>7.1428571428571397E-2</v>
      </c>
      <c r="P282" s="16"/>
      <c r="Q282" s="16">
        <v>3.1746031746031703E-2</v>
      </c>
      <c r="R282" s="16">
        <v>7.0422535211267595E-2</v>
      </c>
      <c r="S282" s="16">
        <v>6.4516129032258104E-2</v>
      </c>
      <c r="T282" s="16">
        <v>4.2253521126760597E-2</v>
      </c>
      <c r="U282" s="16">
        <v>3.2258064516128997E-2</v>
      </c>
      <c r="V282" s="16">
        <v>7.9207920792079195E-2</v>
      </c>
      <c r="W282" s="16">
        <v>6.14035087719298E-2</v>
      </c>
      <c r="X282" s="16">
        <v>2.1276595744680899E-2</v>
      </c>
      <c r="Y282" s="16">
        <v>4.6961325966850799E-2</v>
      </c>
      <c r="Z282" s="16"/>
      <c r="AA282" s="16">
        <v>5.6985294117647099E-2</v>
      </c>
      <c r="AB282" s="16">
        <v>4.1666666666666699E-2</v>
      </c>
      <c r="AC282" s="16"/>
      <c r="AD282" s="16">
        <v>5.7553956834532398E-2</v>
      </c>
      <c r="AE282" s="16">
        <v>7.69230769230769E-2</v>
      </c>
      <c r="AF282" s="16">
        <v>9.5238095238095205E-2</v>
      </c>
      <c r="AG282" s="16">
        <v>5.2083333333333301E-2</v>
      </c>
      <c r="AH282" s="16">
        <v>0.102564102564103</v>
      </c>
      <c r="AI282" s="16">
        <v>1.0869565217391301E-2</v>
      </c>
      <c r="AJ282" s="16">
        <v>5.0420168067226899E-2</v>
      </c>
      <c r="AK282" s="16">
        <v>1.1235955056179799E-2</v>
      </c>
      <c r="AL282" s="16">
        <v>5.31914893617021E-2</v>
      </c>
      <c r="AM282" s="16">
        <v>3.2051282051282E-2</v>
      </c>
      <c r="AN282" s="16"/>
      <c r="AO282" s="16">
        <v>5.6122448979591802E-2</v>
      </c>
      <c r="AP282" s="16">
        <v>3.9840637450199202E-2</v>
      </c>
      <c r="AQ282" s="16">
        <v>3.4285714285714301E-2</v>
      </c>
      <c r="AR282" s="16">
        <v>8.2474226804123696E-2</v>
      </c>
      <c r="AS282" s="16">
        <v>5.1724137931034503E-2</v>
      </c>
      <c r="AT282" s="16">
        <v>0.05</v>
      </c>
      <c r="AU282" s="16"/>
      <c r="AV282" s="16">
        <v>0.1875</v>
      </c>
      <c r="AW282" s="16">
        <v>0</v>
      </c>
      <c r="AX282" s="16">
        <v>3.7037037037037E-2</v>
      </c>
      <c r="AY282" s="16">
        <v>0</v>
      </c>
      <c r="AZ282" s="16">
        <v>0.14285714285714299</v>
      </c>
      <c r="BA282" s="16">
        <v>1.4705882352941201E-2</v>
      </c>
      <c r="BB282" s="16">
        <v>1.9230769230769201E-2</v>
      </c>
      <c r="BC282" s="16">
        <v>3.3333333333333298E-2</v>
      </c>
      <c r="BD282" s="16">
        <v>0.14285714285714299</v>
      </c>
      <c r="BE282" s="16">
        <v>4.8309178743961401E-2</v>
      </c>
      <c r="BF282" s="16">
        <v>0.1</v>
      </c>
      <c r="BG282" s="16">
        <v>0.11764705882352899</v>
      </c>
      <c r="BH282" s="16">
        <v>2.2222222222222199E-2</v>
      </c>
      <c r="BI282" s="16">
        <v>0.1</v>
      </c>
      <c r="BJ282" s="16">
        <v>0</v>
      </c>
      <c r="BK282" s="16">
        <v>4.1666666666666699E-2</v>
      </c>
      <c r="BL282" s="16">
        <v>3.9215686274509803E-2</v>
      </c>
      <c r="BM282" s="16">
        <v>5.5555555555555601E-2</v>
      </c>
      <c r="BN282" s="16">
        <v>5.5555555555555601E-2</v>
      </c>
      <c r="BO282" s="16"/>
      <c r="BP282" s="16">
        <v>3.9318479685452198E-2</v>
      </c>
      <c r="BQ282" s="16"/>
      <c r="BR282" s="16">
        <v>5.5172413793103399E-2</v>
      </c>
      <c r="BS282" s="16"/>
      <c r="BT282" s="16">
        <v>4.1958041958042001E-2</v>
      </c>
    </row>
    <row r="283" spans="2:72" x14ac:dyDescent="0.2">
      <c r="B283" t="s">
        <v>172</v>
      </c>
      <c r="C283" s="16">
        <v>6.6933066933066901E-2</v>
      </c>
      <c r="D283" s="16">
        <v>5.7971014492753603E-2</v>
      </c>
      <c r="E283" s="16">
        <v>0.10084033613445401</v>
      </c>
      <c r="F283" s="16">
        <v>6.8181818181818205E-2</v>
      </c>
      <c r="G283" s="16">
        <v>0</v>
      </c>
      <c r="H283" s="16">
        <v>1.7857142857142901E-2</v>
      </c>
      <c r="I283" s="16">
        <v>9.5744680851063801E-2</v>
      </c>
      <c r="J283" s="16">
        <v>4.47761194029851E-2</v>
      </c>
      <c r="K283" s="16">
        <v>6.4516129032258104E-2</v>
      </c>
      <c r="L283" s="16">
        <v>0.112359550561798</v>
      </c>
      <c r="M283" s="16">
        <v>0.15</v>
      </c>
      <c r="N283" s="16">
        <v>2.9411764705882401E-2</v>
      </c>
      <c r="O283" s="16">
        <v>0</v>
      </c>
      <c r="P283" s="16"/>
      <c r="Q283" s="16">
        <v>3.1746031746031703E-2</v>
      </c>
      <c r="R283" s="16">
        <v>5.63380281690141E-2</v>
      </c>
      <c r="S283" s="16">
        <v>8.0645161290322606E-2</v>
      </c>
      <c r="T283" s="16">
        <v>4.2253521126760597E-2</v>
      </c>
      <c r="U283" s="16">
        <v>6.4516129032258104E-2</v>
      </c>
      <c r="V283" s="16">
        <v>0.10891089108910899</v>
      </c>
      <c r="W283" s="16">
        <v>7.8947368421052599E-2</v>
      </c>
      <c r="X283" s="16">
        <v>6.3829787234042507E-2</v>
      </c>
      <c r="Y283" s="16">
        <v>6.3535911602209894E-2</v>
      </c>
      <c r="Z283" s="16"/>
      <c r="AA283" s="16">
        <v>6.9852941176470604E-2</v>
      </c>
      <c r="AB283" s="16">
        <v>6.3596491228070207E-2</v>
      </c>
      <c r="AC283" s="16"/>
      <c r="AD283" s="16">
        <v>5.0359712230215799E-2</v>
      </c>
      <c r="AE283" s="16">
        <v>7.69230769230769E-2</v>
      </c>
      <c r="AF283" s="16">
        <v>4.7619047619047603E-2</v>
      </c>
      <c r="AG283" s="16">
        <v>0.14583333333333301</v>
      </c>
      <c r="AH283" s="16">
        <v>5.1282051282051301E-2</v>
      </c>
      <c r="AI283" s="16">
        <v>5.4347826086956499E-2</v>
      </c>
      <c r="AJ283" s="16">
        <v>8.40336134453782E-2</v>
      </c>
      <c r="AK283" s="16">
        <v>5.6179775280898903E-2</v>
      </c>
      <c r="AL283" s="16">
        <v>3.1914893617021302E-2</v>
      </c>
      <c r="AM283" s="16">
        <v>6.4102564102564097E-2</v>
      </c>
      <c r="AN283" s="16"/>
      <c r="AO283" s="16">
        <v>5.8673469387755098E-2</v>
      </c>
      <c r="AP283" s="16">
        <v>9.1633466135458197E-2</v>
      </c>
      <c r="AQ283" s="16">
        <v>5.7142857142857099E-2</v>
      </c>
      <c r="AR283" s="16">
        <v>8.2474226804123696E-2</v>
      </c>
      <c r="AS283" s="16">
        <v>1.72413793103448E-2</v>
      </c>
      <c r="AT283" s="16">
        <v>0.1</v>
      </c>
      <c r="AU283" s="16"/>
      <c r="AV283" s="16">
        <v>6.25E-2</v>
      </c>
      <c r="AW283" s="16">
        <v>0</v>
      </c>
      <c r="AX283" s="16">
        <v>8.3333333333333301E-2</v>
      </c>
      <c r="AY283" s="16">
        <v>0</v>
      </c>
      <c r="AZ283" s="16">
        <v>0.14285714285714299</v>
      </c>
      <c r="BA283" s="16">
        <v>7.3529411764705899E-2</v>
      </c>
      <c r="BB283" s="16">
        <v>4.80769230769231E-2</v>
      </c>
      <c r="BC283" s="16">
        <v>0</v>
      </c>
      <c r="BD283" s="16">
        <v>0</v>
      </c>
      <c r="BE283" s="16">
        <v>7.7294685990338202E-2</v>
      </c>
      <c r="BF283" s="16">
        <v>7.2727272727272696E-2</v>
      </c>
      <c r="BG283" s="16">
        <v>0.11764705882352899</v>
      </c>
      <c r="BH283" s="16">
        <v>7.7777777777777807E-2</v>
      </c>
      <c r="BI283" s="16">
        <v>0</v>
      </c>
      <c r="BJ283" s="16">
        <v>0.133333333333333</v>
      </c>
      <c r="BK283" s="16">
        <v>4.1666666666666699E-2</v>
      </c>
      <c r="BL283" s="16">
        <v>5.8823529411764698E-2</v>
      </c>
      <c r="BM283" s="16">
        <v>2.7777777777777801E-2</v>
      </c>
      <c r="BN283" s="16">
        <v>0.13888888888888901</v>
      </c>
      <c r="BO283" s="16"/>
      <c r="BP283" s="16">
        <v>6.68414154652687E-2</v>
      </c>
      <c r="BQ283" s="16"/>
      <c r="BR283" s="16">
        <v>7.0689655172413796E-2</v>
      </c>
      <c r="BS283" s="16"/>
      <c r="BT283" s="16">
        <v>6.2937062937062901E-2</v>
      </c>
    </row>
    <row r="284" spans="2:72" x14ac:dyDescent="0.2">
      <c r="B284" t="s">
        <v>205</v>
      </c>
      <c r="C284" s="16">
        <v>0.14785214785214801</v>
      </c>
      <c r="D284" s="16">
        <v>0.13623188405797099</v>
      </c>
      <c r="E284" s="16">
        <v>0.13445378151260501</v>
      </c>
      <c r="F284" s="16">
        <v>0.18181818181818199</v>
      </c>
      <c r="G284" s="16">
        <v>0.161764705882353</v>
      </c>
      <c r="H284" s="16">
        <v>0.19642857142857101</v>
      </c>
      <c r="I284" s="16">
        <v>0.12765957446808501</v>
      </c>
      <c r="J284" s="16">
        <v>0.19402985074626899</v>
      </c>
      <c r="K284" s="16">
        <v>0.16129032258064499</v>
      </c>
      <c r="L284" s="16">
        <v>0.13483146067415699</v>
      </c>
      <c r="M284" s="16">
        <v>0.15</v>
      </c>
      <c r="N284" s="16">
        <v>0.11764705882352899</v>
      </c>
      <c r="O284" s="16">
        <v>0.214285714285714</v>
      </c>
      <c r="P284" s="16"/>
      <c r="Q284" s="16">
        <v>0.238095238095238</v>
      </c>
      <c r="R284" s="16">
        <v>0.183098591549296</v>
      </c>
      <c r="S284" s="16">
        <v>0.112903225806452</v>
      </c>
      <c r="T284" s="16">
        <v>0.21126760563380301</v>
      </c>
      <c r="U284" s="16">
        <v>0.112903225806452</v>
      </c>
      <c r="V284" s="16">
        <v>0.12871287128712899</v>
      </c>
      <c r="W284" s="16">
        <v>0.140350877192982</v>
      </c>
      <c r="X284" s="16">
        <v>0.10638297872340401</v>
      </c>
      <c r="Y284" s="16">
        <v>0.143646408839779</v>
      </c>
      <c r="Z284" s="16"/>
      <c r="AA284" s="16">
        <v>0.158088235294118</v>
      </c>
      <c r="AB284" s="16">
        <v>0.13596491228070201</v>
      </c>
      <c r="AC284" s="16"/>
      <c r="AD284" s="16">
        <v>0.22302158273381301</v>
      </c>
      <c r="AE284" s="16">
        <v>0.18461538461538499</v>
      </c>
      <c r="AF284" s="16">
        <v>7.9365079365079402E-2</v>
      </c>
      <c r="AG284" s="16">
        <v>0.15625</v>
      </c>
      <c r="AH284" s="16">
        <v>0.15384615384615399</v>
      </c>
      <c r="AI284" s="16">
        <v>0.184782608695652</v>
      </c>
      <c r="AJ284" s="16">
        <v>9.2436974789915999E-2</v>
      </c>
      <c r="AK284" s="16">
        <v>5.6179775280898903E-2</v>
      </c>
      <c r="AL284" s="16">
        <v>8.5106382978723402E-2</v>
      </c>
      <c r="AM284" s="16">
        <v>0.18589743589743599</v>
      </c>
      <c r="AN284" s="16"/>
      <c r="AO284" s="16">
        <v>0.191326530612245</v>
      </c>
      <c r="AP284" s="16">
        <v>9.9601593625498003E-2</v>
      </c>
      <c r="AQ284" s="16">
        <v>0.14857142857142899</v>
      </c>
      <c r="AR284" s="16">
        <v>0.10309278350515499</v>
      </c>
      <c r="AS284" s="16">
        <v>0.13793103448275901</v>
      </c>
      <c r="AT284" s="16">
        <v>0.1</v>
      </c>
      <c r="AU284" s="16"/>
      <c r="AV284" s="16">
        <v>6.25E-2</v>
      </c>
      <c r="AW284" s="16">
        <v>0.2</v>
      </c>
      <c r="AX284" s="16">
        <v>0.12037037037037</v>
      </c>
      <c r="AY284" s="16">
        <v>0.41666666666666702</v>
      </c>
      <c r="AZ284" s="16">
        <v>0.14285714285714299</v>
      </c>
      <c r="BA284" s="16">
        <v>0.11764705882352899</v>
      </c>
      <c r="BB284" s="16">
        <v>0.15384615384615399</v>
      </c>
      <c r="BC284" s="16">
        <v>6.6666666666666693E-2</v>
      </c>
      <c r="BD284" s="16">
        <v>0.19047619047618999</v>
      </c>
      <c r="BE284" s="16">
        <v>0.120772946859903</v>
      </c>
      <c r="BF284" s="16">
        <v>0.109090909090909</v>
      </c>
      <c r="BG284" s="16">
        <v>0.11764705882352899</v>
      </c>
      <c r="BH284" s="16">
        <v>0.155555555555556</v>
      </c>
      <c r="BI284" s="16">
        <v>0.25</v>
      </c>
      <c r="BJ284" s="16">
        <v>0.266666666666667</v>
      </c>
      <c r="BK284" s="16">
        <v>0.20833333333333301</v>
      </c>
      <c r="BL284" s="16">
        <v>0.19607843137254899</v>
      </c>
      <c r="BM284" s="16">
        <v>0.25</v>
      </c>
      <c r="BN284" s="16">
        <v>0.16666666666666699</v>
      </c>
      <c r="BO284" s="16"/>
      <c r="BP284" s="16">
        <v>0.13892529488859801</v>
      </c>
      <c r="BQ284" s="16"/>
      <c r="BR284" s="16">
        <v>0.13793103448275901</v>
      </c>
      <c r="BS284" s="16"/>
      <c r="BT284" s="16">
        <v>0.13519813519813501</v>
      </c>
    </row>
    <row r="285" spans="2:72" x14ac:dyDescent="0.2">
      <c r="B285" t="s">
        <v>206</v>
      </c>
      <c r="C285" s="16">
        <v>9.7902097902097904E-2</v>
      </c>
      <c r="D285" s="16">
        <v>8.1159420289855094E-2</v>
      </c>
      <c r="E285" s="16">
        <v>0.13445378151260501</v>
      </c>
      <c r="F285" s="16">
        <v>9.0909090909090898E-2</v>
      </c>
      <c r="G285" s="16">
        <v>0.14705882352941199</v>
      </c>
      <c r="H285" s="16">
        <v>0.19642857142857101</v>
      </c>
      <c r="I285" s="16">
        <v>0.10638297872340401</v>
      </c>
      <c r="J285" s="16">
        <v>5.9701492537313397E-2</v>
      </c>
      <c r="K285" s="16">
        <v>9.6774193548387094E-2</v>
      </c>
      <c r="L285" s="16">
        <v>7.8651685393258397E-2</v>
      </c>
      <c r="M285" s="16">
        <v>0.05</v>
      </c>
      <c r="N285" s="16">
        <v>5.8823529411764698E-2</v>
      </c>
      <c r="O285" s="16">
        <v>7.1428571428571397E-2</v>
      </c>
      <c r="P285" s="16"/>
      <c r="Q285" s="16">
        <v>0.126984126984127</v>
      </c>
      <c r="R285" s="16">
        <v>7.0422535211267595E-2</v>
      </c>
      <c r="S285" s="16">
        <v>0.112903225806452</v>
      </c>
      <c r="T285" s="16">
        <v>8.4507042253521097E-2</v>
      </c>
      <c r="U285" s="16">
        <v>0.12903225806451599</v>
      </c>
      <c r="V285" s="16">
        <v>0.14851485148514901</v>
      </c>
      <c r="W285" s="16">
        <v>9.6491228070175405E-2</v>
      </c>
      <c r="X285" s="16">
        <v>0.13829787234042601</v>
      </c>
      <c r="Y285" s="16">
        <v>6.9060773480663001E-2</v>
      </c>
      <c r="Z285" s="16"/>
      <c r="AA285" s="16">
        <v>0.110294117647059</v>
      </c>
      <c r="AB285" s="16">
        <v>8.3333333333333301E-2</v>
      </c>
      <c r="AC285" s="16"/>
      <c r="AD285" s="16">
        <v>0.115107913669065</v>
      </c>
      <c r="AE285" s="16">
        <v>7.69230769230769E-2</v>
      </c>
      <c r="AF285" s="16">
        <v>0.126984126984127</v>
      </c>
      <c r="AG285" s="16">
        <v>0.114583333333333</v>
      </c>
      <c r="AH285" s="16">
        <v>0.128205128205128</v>
      </c>
      <c r="AI285" s="16">
        <v>0.141304347826087</v>
      </c>
      <c r="AJ285" s="16">
        <v>0.109243697478992</v>
      </c>
      <c r="AK285" s="16">
        <v>7.8651685393258397E-2</v>
      </c>
      <c r="AL285" s="16">
        <v>8.5106382978723402E-2</v>
      </c>
      <c r="AM285" s="16">
        <v>3.2051282051282E-2</v>
      </c>
      <c r="AN285" s="16"/>
      <c r="AO285" s="16">
        <v>0.10969387755102</v>
      </c>
      <c r="AP285" s="16">
        <v>9.56175298804781E-2</v>
      </c>
      <c r="AQ285" s="16">
        <v>0.10285714285714299</v>
      </c>
      <c r="AR285" s="16">
        <v>8.2474226804123696E-2</v>
      </c>
      <c r="AS285" s="16">
        <v>3.4482758620689703E-2</v>
      </c>
      <c r="AT285" s="16">
        <v>0.1</v>
      </c>
      <c r="AU285" s="16"/>
      <c r="AV285" s="16">
        <v>6.25E-2</v>
      </c>
      <c r="AW285" s="16">
        <v>0.2</v>
      </c>
      <c r="AX285" s="16">
        <v>4.6296296296296301E-2</v>
      </c>
      <c r="AY285" s="16">
        <v>0.25</v>
      </c>
      <c r="AZ285" s="16">
        <v>0.28571428571428598</v>
      </c>
      <c r="BA285" s="16">
        <v>7.3529411764705899E-2</v>
      </c>
      <c r="BB285" s="16">
        <v>7.69230769230769E-2</v>
      </c>
      <c r="BC285" s="16">
        <v>0.16666666666666699</v>
      </c>
      <c r="BD285" s="16">
        <v>0.14285714285714299</v>
      </c>
      <c r="BE285" s="16">
        <v>7.2463768115942004E-2</v>
      </c>
      <c r="BF285" s="16">
        <v>9.0909090909090898E-2</v>
      </c>
      <c r="BG285" s="16">
        <v>5.8823529411764698E-2</v>
      </c>
      <c r="BH285" s="16">
        <v>6.6666666666666693E-2</v>
      </c>
      <c r="BI285" s="16">
        <v>0.25</v>
      </c>
      <c r="BJ285" s="16">
        <v>0.133333333333333</v>
      </c>
      <c r="BK285" s="16">
        <v>0.16666666666666699</v>
      </c>
      <c r="BL285" s="16">
        <v>0.19607843137254899</v>
      </c>
      <c r="BM285" s="16">
        <v>0.13888888888888901</v>
      </c>
      <c r="BN285" s="16">
        <v>8.3333333333333301E-2</v>
      </c>
      <c r="BO285" s="16"/>
      <c r="BP285" s="16">
        <v>8.5190039318479696E-2</v>
      </c>
      <c r="BQ285" s="16"/>
      <c r="BR285" s="16">
        <v>8.7931034482758602E-2</v>
      </c>
      <c r="BS285" s="16"/>
      <c r="BT285" s="16">
        <v>9.5571095571095596E-2</v>
      </c>
    </row>
    <row r="286" spans="2:72" x14ac:dyDescent="0.2">
      <c r="B286" t="s">
        <v>207</v>
      </c>
      <c r="C286" s="16">
        <v>0.111888111888112</v>
      </c>
      <c r="D286" s="16">
        <v>0.121739130434783</v>
      </c>
      <c r="E286" s="16">
        <v>8.40336134453782E-2</v>
      </c>
      <c r="F286" s="16">
        <v>9.0909090909090898E-2</v>
      </c>
      <c r="G286" s="16">
        <v>0.10294117647058799</v>
      </c>
      <c r="H286" s="16">
        <v>0.107142857142857</v>
      </c>
      <c r="I286" s="16">
        <v>0.117021276595745</v>
      </c>
      <c r="J286" s="16">
        <v>0.104477611940299</v>
      </c>
      <c r="K286" s="16">
        <v>0.12903225806451599</v>
      </c>
      <c r="L286" s="16">
        <v>0.123595505617978</v>
      </c>
      <c r="M286" s="16">
        <v>0.125</v>
      </c>
      <c r="N286" s="16">
        <v>8.8235294117647106E-2</v>
      </c>
      <c r="O286" s="16">
        <v>0.14285714285714299</v>
      </c>
      <c r="P286" s="16"/>
      <c r="Q286" s="16">
        <v>3.1746031746031703E-2</v>
      </c>
      <c r="R286" s="16">
        <v>7.0422535211267595E-2</v>
      </c>
      <c r="S286" s="16">
        <v>0.112903225806452</v>
      </c>
      <c r="T286" s="16">
        <v>7.0422535211267595E-2</v>
      </c>
      <c r="U286" s="16">
        <v>0.12903225806451599</v>
      </c>
      <c r="V286" s="16">
        <v>7.9207920792079195E-2</v>
      </c>
      <c r="W286" s="16">
        <v>0.140350877192982</v>
      </c>
      <c r="X286" s="16">
        <v>0.13829787234042601</v>
      </c>
      <c r="Y286" s="16">
        <v>0.13259668508287301</v>
      </c>
      <c r="Z286" s="16"/>
      <c r="AA286" s="16">
        <v>9.375E-2</v>
      </c>
      <c r="AB286" s="16">
        <v>0.13377192982456099</v>
      </c>
      <c r="AC286" s="16"/>
      <c r="AD286" s="16">
        <v>3.5971223021582698E-2</v>
      </c>
      <c r="AE286" s="16">
        <v>9.2307692307692299E-2</v>
      </c>
      <c r="AF286" s="16">
        <v>0.11111111111111099</v>
      </c>
      <c r="AG286" s="16">
        <v>6.25E-2</v>
      </c>
      <c r="AH286" s="16">
        <v>8.9743589743589702E-2</v>
      </c>
      <c r="AI286" s="16">
        <v>0.16304347826087001</v>
      </c>
      <c r="AJ286" s="16">
        <v>0.159663865546218</v>
      </c>
      <c r="AK286" s="16">
        <v>0.123595505617978</v>
      </c>
      <c r="AL286" s="16">
        <v>0.13829787234042601</v>
      </c>
      <c r="AM286" s="16">
        <v>0.141025641025641</v>
      </c>
      <c r="AN286" s="16"/>
      <c r="AO286" s="16">
        <v>0.11734693877551</v>
      </c>
      <c r="AP286" s="16">
        <v>0.143426294820717</v>
      </c>
      <c r="AQ286" s="16">
        <v>9.1428571428571401E-2</v>
      </c>
      <c r="AR286" s="16">
        <v>8.2474226804123696E-2</v>
      </c>
      <c r="AS286" s="16">
        <v>8.6206896551724102E-2</v>
      </c>
      <c r="AT286" s="16">
        <v>0</v>
      </c>
      <c r="AU286" s="16"/>
      <c r="AV286" s="16">
        <v>0.125</v>
      </c>
      <c r="AW286" s="16">
        <v>0</v>
      </c>
      <c r="AX286" s="16">
        <v>9.2592592592592601E-2</v>
      </c>
      <c r="AY286" s="16">
        <v>0</v>
      </c>
      <c r="AZ286" s="16">
        <v>0.14285714285714299</v>
      </c>
      <c r="BA286" s="16">
        <v>8.8235294117647106E-2</v>
      </c>
      <c r="BB286" s="16">
        <v>8.6538461538461495E-2</v>
      </c>
      <c r="BC286" s="16">
        <v>0.1</v>
      </c>
      <c r="BD286" s="16">
        <v>9.5238095238095205E-2</v>
      </c>
      <c r="BE286" s="16">
        <v>0.164251207729469</v>
      </c>
      <c r="BF286" s="16">
        <v>0.145454545454545</v>
      </c>
      <c r="BG286" s="16">
        <v>0.17647058823529399</v>
      </c>
      <c r="BH286" s="16">
        <v>0.1</v>
      </c>
      <c r="BI286" s="16">
        <v>0</v>
      </c>
      <c r="BJ286" s="16">
        <v>0.133333333333333</v>
      </c>
      <c r="BK286" s="16">
        <v>0.16666666666666699</v>
      </c>
      <c r="BL286" s="16">
        <v>7.8431372549019607E-2</v>
      </c>
      <c r="BM286" s="16">
        <v>0</v>
      </c>
      <c r="BN286" s="16">
        <v>8.3333333333333301E-2</v>
      </c>
      <c r="BO286" s="16"/>
      <c r="BP286" s="16">
        <v>0.12188728702490199</v>
      </c>
      <c r="BQ286" s="16"/>
      <c r="BR286" s="16">
        <v>0.10862068965517201</v>
      </c>
      <c r="BS286" s="16"/>
      <c r="BT286" s="16">
        <v>0.10955710955711</v>
      </c>
    </row>
    <row r="287" spans="2:72" x14ac:dyDescent="0.2">
      <c r="B287" t="s">
        <v>208</v>
      </c>
      <c r="C287" s="16">
        <v>0.144855144855145</v>
      </c>
      <c r="D287" s="16">
        <v>0.121739130434783</v>
      </c>
      <c r="E287" s="16">
        <v>0.13445378151260501</v>
      </c>
      <c r="F287" s="16">
        <v>0.25</v>
      </c>
      <c r="G287" s="16">
        <v>0.13235294117647101</v>
      </c>
      <c r="H287" s="16">
        <v>0.160714285714286</v>
      </c>
      <c r="I287" s="16">
        <v>0.159574468085106</v>
      </c>
      <c r="J287" s="16">
        <v>0.134328358208955</v>
      </c>
      <c r="K287" s="16">
        <v>0.25806451612903197</v>
      </c>
      <c r="L287" s="16">
        <v>0.112359550561798</v>
      </c>
      <c r="M287" s="16">
        <v>0.125</v>
      </c>
      <c r="N287" s="16">
        <v>0.26470588235294101</v>
      </c>
      <c r="O287" s="16">
        <v>0.14285714285714299</v>
      </c>
      <c r="P287" s="16"/>
      <c r="Q287" s="16">
        <v>0.126984126984127</v>
      </c>
      <c r="R287" s="16">
        <v>0.169014084507042</v>
      </c>
      <c r="S287" s="16">
        <v>0.14516129032258099</v>
      </c>
      <c r="T287" s="16">
        <v>0.140845070422535</v>
      </c>
      <c r="U287" s="16">
        <v>9.6774193548387094E-2</v>
      </c>
      <c r="V287" s="16">
        <v>0.14851485148514901</v>
      </c>
      <c r="W287" s="16">
        <v>0.14912280701754399</v>
      </c>
      <c r="X287" s="16">
        <v>0.159574468085106</v>
      </c>
      <c r="Y287" s="16">
        <v>0.14640883977900601</v>
      </c>
      <c r="Z287" s="16"/>
      <c r="AA287" s="16">
        <v>0.14154411764705899</v>
      </c>
      <c r="AB287" s="16">
        <v>0.14912280701754399</v>
      </c>
      <c r="AC287" s="16"/>
      <c r="AD287" s="16">
        <v>0.15827338129496399</v>
      </c>
      <c r="AE287" s="16">
        <v>0.123076923076923</v>
      </c>
      <c r="AF287" s="16">
        <v>0.11111111111111099</v>
      </c>
      <c r="AG287" s="16">
        <v>0.16666666666666699</v>
      </c>
      <c r="AH287" s="16">
        <v>0.102564102564103</v>
      </c>
      <c r="AI287" s="16">
        <v>9.7826086956521702E-2</v>
      </c>
      <c r="AJ287" s="16">
        <v>0.159663865546218</v>
      </c>
      <c r="AK287" s="16">
        <v>0.15730337078651699</v>
      </c>
      <c r="AL287" s="16">
        <v>0.24468085106383</v>
      </c>
      <c r="AM287" s="16">
        <v>0.115384615384615</v>
      </c>
      <c r="AN287" s="16"/>
      <c r="AO287" s="16">
        <v>0.155612244897959</v>
      </c>
      <c r="AP287" s="16">
        <v>0.135458167330677</v>
      </c>
      <c r="AQ287" s="16">
        <v>0.154285714285714</v>
      </c>
      <c r="AR287" s="16">
        <v>0.185567010309278</v>
      </c>
      <c r="AS287" s="16">
        <v>5.1724137931034503E-2</v>
      </c>
      <c r="AT287" s="16">
        <v>0.05</v>
      </c>
      <c r="AU287" s="16"/>
      <c r="AV287" s="16">
        <v>0.125</v>
      </c>
      <c r="AW287" s="16">
        <v>0</v>
      </c>
      <c r="AX287" s="16">
        <v>0.12037037037037</v>
      </c>
      <c r="AY287" s="16">
        <v>0.16666666666666699</v>
      </c>
      <c r="AZ287" s="16">
        <v>0</v>
      </c>
      <c r="BA287" s="16">
        <v>0.14705882352941199</v>
      </c>
      <c r="BB287" s="16">
        <v>0.16346153846153799</v>
      </c>
      <c r="BC287" s="16">
        <v>0.1</v>
      </c>
      <c r="BD287" s="16">
        <v>4.7619047619047603E-2</v>
      </c>
      <c r="BE287" s="16">
        <v>0.173913043478261</v>
      </c>
      <c r="BF287" s="16">
        <v>8.1818181818181804E-2</v>
      </c>
      <c r="BG287" s="16">
        <v>0.11764705882352899</v>
      </c>
      <c r="BH287" s="16">
        <v>0.2</v>
      </c>
      <c r="BI287" s="16">
        <v>0.15</v>
      </c>
      <c r="BJ287" s="16">
        <v>0.133333333333333</v>
      </c>
      <c r="BK287" s="16">
        <v>0.14583333333333301</v>
      </c>
      <c r="BL287" s="16">
        <v>0.11764705882352899</v>
      </c>
      <c r="BM287" s="16">
        <v>0.16666666666666699</v>
      </c>
      <c r="BN287" s="16">
        <v>0.22222222222222199</v>
      </c>
      <c r="BO287" s="16"/>
      <c r="BP287" s="16">
        <v>0.146788990825688</v>
      </c>
      <c r="BQ287" s="16"/>
      <c r="BR287" s="16">
        <v>0.13275862068965499</v>
      </c>
      <c r="BS287" s="16"/>
      <c r="BT287" s="16">
        <v>0.14219114219114201</v>
      </c>
    </row>
    <row r="288" spans="2:72" x14ac:dyDescent="0.2">
      <c r="B288" t="s">
        <v>209</v>
      </c>
      <c r="C288" s="16">
        <v>0.133866133866134</v>
      </c>
      <c r="D288" s="16">
        <v>0.15072463768115901</v>
      </c>
      <c r="E288" s="16">
        <v>0.11764705882352899</v>
      </c>
      <c r="F288" s="16">
        <v>0.13636363636363599</v>
      </c>
      <c r="G288" s="16">
        <v>0.11764705882352899</v>
      </c>
      <c r="H288" s="16">
        <v>0.125</v>
      </c>
      <c r="I288" s="16">
        <v>0.10638297872340401</v>
      </c>
      <c r="J288" s="16">
        <v>0.14925373134328401</v>
      </c>
      <c r="K288" s="16">
        <v>0.12903225806451599</v>
      </c>
      <c r="L288" s="16">
        <v>0.123595505617978</v>
      </c>
      <c r="M288" s="16">
        <v>7.4999999999999997E-2</v>
      </c>
      <c r="N288" s="16">
        <v>0.14705882352941199</v>
      </c>
      <c r="O288" s="16">
        <v>0.28571428571428598</v>
      </c>
      <c r="P288" s="16"/>
      <c r="Q288" s="16">
        <v>0.11111111111111099</v>
      </c>
      <c r="R288" s="16">
        <v>0.140845070422535</v>
      </c>
      <c r="S288" s="16">
        <v>3.2258064516128997E-2</v>
      </c>
      <c r="T288" s="16">
        <v>0.11267605633802801</v>
      </c>
      <c r="U288" s="16">
        <v>0.209677419354839</v>
      </c>
      <c r="V288" s="16">
        <v>0.118811881188119</v>
      </c>
      <c r="W288" s="16">
        <v>0.157894736842105</v>
      </c>
      <c r="X288" s="16">
        <v>0.13829787234042601</v>
      </c>
      <c r="Y288" s="16">
        <v>0.14088397790055199</v>
      </c>
      <c r="Z288" s="16"/>
      <c r="AA288" s="16">
        <v>0.128676470588235</v>
      </c>
      <c r="AB288" s="16">
        <v>0.140350877192982</v>
      </c>
      <c r="AC288" s="16"/>
      <c r="AD288" s="16">
        <v>9.3525179856115095E-2</v>
      </c>
      <c r="AE288" s="16">
        <v>0.107692307692308</v>
      </c>
      <c r="AF288" s="16">
        <v>0.11111111111111099</v>
      </c>
      <c r="AG288" s="16">
        <v>6.25E-2</v>
      </c>
      <c r="AH288" s="16">
        <v>0.21794871794871801</v>
      </c>
      <c r="AI288" s="16">
        <v>0.119565217391304</v>
      </c>
      <c r="AJ288" s="16">
        <v>0.109243697478992</v>
      </c>
      <c r="AK288" s="16">
        <v>0.213483146067416</v>
      </c>
      <c r="AL288" s="16">
        <v>0.170212765957447</v>
      </c>
      <c r="AM288" s="16">
        <v>0.16025641025640999</v>
      </c>
      <c r="AN288" s="16"/>
      <c r="AO288" s="16">
        <v>9.6938775510204106E-2</v>
      </c>
      <c r="AP288" s="16">
        <v>0.135458167330677</v>
      </c>
      <c r="AQ288" s="16">
        <v>0.16</v>
      </c>
      <c r="AR288" s="16">
        <v>0.17525773195876301</v>
      </c>
      <c r="AS288" s="16">
        <v>0.25862068965517199</v>
      </c>
      <c r="AT288" s="16">
        <v>0.05</v>
      </c>
      <c r="AU288" s="16"/>
      <c r="AV288" s="16">
        <v>6.25E-2</v>
      </c>
      <c r="AW288" s="16">
        <v>0.4</v>
      </c>
      <c r="AX288" s="16">
        <v>0.157407407407407</v>
      </c>
      <c r="AY288" s="16">
        <v>8.3333333333333301E-2</v>
      </c>
      <c r="AZ288" s="16">
        <v>0</v>
      </c>
      <c r="BA288" s="16">
        <v>0.17647058823529399</v>
      </c>
      <c r="BB288" s="16">
        <v>0.16346153846153799</v>
      </c>
      <c r="BC288" s="16">
        <v>0.1</v>
      </c>
      <c r="BD288" s="16">
        <v>9.5238095238095205E-2</v>
      </c>
      <c r="BE288" s="16">
        <v>0.14492753623188401</v>
      </c>
      <c r="BF288" s="16">
        <v>0.190909090909091</v>
      </c>
      <c r="BG288" s="16">
        <v>0.23529411764705899</v>
      </c>
      <c r="BH288" s="16">
        <v>0.133333333333333</v>
      </c>
      <c r="BI288" s="16">
        <v>0.05</v>
      </c>
      <c r="BJ288" s="16">
        <v>0</v>
      </c>
      <c r="BK288" s="16">
        <v>0.104166666666667</v>
      </c>
      <c r="BL288" s="16">
        <v>7.8431372549019607E-2</v>
      </c>
      <c r="BM288" s="16">
        <v>5.5555555555555601E-2</v>
      </c>
      <c r="BN288" s="16">
        <v>0</v>
      </c>
      <c r="BO288" s="16"/>
      <c r="BP288" s="16">
        <v>0.144167758846658</v>
      </c>
      <c r="BQ288" s="16"/>
      <c r="BR288" s="16">
        <v>0.15689655172413799</v>
      </c>
      <c r="BS288" s="16"/>
      <c r="BT288" s="16">
        <v>0.15151515151515199</v>
      </c>
    </row>
    <row r="289" spans="2:72" x14ac:dyDescent="0.2">
      <c r="B289" t="s">
        <v>210</v>
      </c>
      <c r="C289" s="16">
        <v>0.164835164835165</v>
      </c>
      <c r="D289" s="16">
        <v>0.18550724637681201</v>
      </c>
      <c r="E289" s="16">
        <v>0.14285714285714299</v>
      </c>
      <c r="F289" s="16">
        <v>9.0909090909090898E-2</v>
      </c>
      <c r="G289" s="16">
        <v>0.17647058823529399</v>
      </c>
      <c r="H289" s="16">
        <v>0.107142857142857</v>
      </c>
      <c r="I289" s="16">
        <v>0.159574468085106</v>
      </c>
      <c r="J289" s="16">
        <v>0.164179104477612</v>
      </c>
      <c r="K289" s="16">
        <v>0.16129032258064499</v>
      </c>
      <c r="L289" s="16">
        <v>0.16853932584269701</v>
      </c>
      <c r="M289" s="16">
        <v>0.17499999999999999</v>
      </c>
      <c r="N289" s="16">
        <v>0.23529411764705899</v>
      </c>
      <c r="O289" s="16">
        <v>7.1428571428571397E-2</v>
      </c>
      <c r="P289" s="16"/>
      <c r="Q289" s="16">
        <v>0.158730158730159</v>
      </c>
      <c r="R289" s="16">
        <v>0.21126760563380301</v>
      </c>
      <c r="S289" s="16">
        <v>0.209677419354839</v>
      </c>
      <c r="T289" s="16">
        <v>0.22535211267605601</v>
      </c>
      <c r="U289" s="16">
        <v>0.14516129032258099</v>
      </c>
      <c r="V289" s="16">
        <v>8.9108910891089105E-2</v>
      </c>
      <c r="W289" s="16">
        <v>0.13157894736842099</v>
      </c>
      <c r="X289" s="16">
        <v>0.159574468085106</v>
      </c>
      <c r="Y289" s="16">
        <v>0.174033149171271</v>
      </c>
      <c r="Z289" s="16"/>
      <c r="AA289" s="16">
        <v>0.159926470588235</v>
      </c>
      <c r="AB289" s="16">
        <v>0.17105263157894701</v>
      </c>
      <c r="AC289" s="16"/>
      <c r="AD289" s="16">
        <v>0.15107913669064699</v>
      </c>
      <c r="AE289" s="16">
        <v>0.15384615384615399</v>
      </c>
      <c r="AF289" s="16">
        <v>0.158730158730159</v>
      </c>
      <c r="AG289" s="16">
        <v>0.17708333333333301</v>
      </c>
      <c r="AH289" s="16">
        <v>0.102564102564103</v>
      </c>
      <c r="AI289" s="16">
        <v>0.173913043478261</v>
      </c>
      <c r="AJ289" s="16">
        <v>0.17647058823529399</v>
      </c>
      <c r="AK289" s="16">
        <v>0.15730337078651699</v>
      </c>
      <c r="AL289" s="16">
        <v>0.170212765957447</v>
      </c>
      <c r="AM289" s="16">
        <v>0.19871794871794901</v>
      </c>
      <c r="AN289" s="16"/>
      <c r="AO289" s="16">
        <v>0.122448979591837</v>
      </c>
      <c r="AP289" s="16">
        <v>0.163346613545817</v>
      </c>
      <c r="AQ289" s="16">
        <v>0.19428571428571401</v>
      </c>
      <c r="AR289" s="16">
        <v>0.164948453608247</v>
      </c>
      <c r="AS289" s="16">
        <v>0.32758620689655199</v>
      </c>
      <c r="AT289" s="16">
        <v>0.3</v>
      </c>
      <c r="AU289" s="16"/>
      <c r="AV289" s="16">
        <v>0.25</v>
      </c>
      <c r="AW289" s="16">
        <v>0</v>
      </c>
      <c r="AX289" s="16">
        <v>0.26851851851851899</v>
      </c>
      <c r="AY289" s="16">
        <v>8.3333333333333301E-2</v>
      </c>
      <c r="AZ289" s="16">
        <v>0.14285714285714299</v>
      </c>
      <c r="BA289" s="16">
        <v>0.23529411764705899</v>
      </c>
      <c r="BB289" s="16">
        <v>0.16346153846153799</v>
      </c>
      <c r="BC289" s="16">
        <v>0.3</v>
      </c>
      <c r="BD289" s="16">
        <v>9.5238095238095205E-2</v>
      </c>
      <c r="BE289" s="16">
        <v>0.16908212560386501</v>
      </c>
      <c r="BF289" s="16">
        <v>0.118181818181818</v>
      </c>
      <c r="BG289" s="16">
        <v>5.8823529411764698E-2</v>
      </c>
      <c r="BH289" s="16">
        <v>0.16666666666666699</v>
      </c>
      <c r="BI289" s="16">
        <v>0.1</v>
      </c>
      <c r="BJ289" s="16">
        <v>0.133333333333333</v>
      </c>
      <c r="BK289" s="16">
        <v>8.3333333333333301E-2</v>
      </c>
      <c r="BL289" s="16">
        <v>0.11764705882352899</v>
      </c>
      <c r="BM289" s="16">
        <v>0.11111111111111099</v>
      </c>
      <c r="BN289" s="16">
        <v>0.11111111111111099</v>
      </c>
      <c r="BO289" s="16"/>
      <c r="BP289" s="16">
        <v>0.17693315858453501</v>
      </c>
      <c r="BQ289" s="16"/>
      <c r="BR289" s="16">
        <v>0.16896551724137901</v>
      </c>
      <c r="BS289" s="16"/>
      <c r="BT289" s="16">
        <v>0.17948717948717899</v>
      </c>
    </row>
    <row r="290" spans="2:72" x14ac:dyDescent="0.2">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row>
    <row r="291" spans="2:72" x14ac:dyDescent="0.2">
      <c r="B291" s="6" t="s">
        <v>216</v>
      </c>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row>
    <row r="292" spans="2:72" x14ac:dyDescent="0.2">
      <c r="B292" s="22" t="s">
        <v>92</v>
      </c>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row>
    <row r="293" spans="2:72" x14ac:dyDescent="0.2">
      <c r="B293" t="s">
        <v>203</v>
      </c>
      <c r="C293" s="16">
        <v>6.5934065934065894E-2</v>
      </c>
      <c r="D293" s="16">
        <v>3.7681159420289899E-2</v>
      </c>
      <c r="E293" s="16">
        <v>0.14285714285714299</v>
      </c>
      <c r="F293" s="16">
        <v>2.27272727272727E-2</v>
      </c>
      <c r="G293" s="16">
        <v>4.4117647058823498E-2</v>
      </c>
      <c r="H293" s="16">
        <v>5.3571428571428603E-2</v>
      </c>
      <c r="I293" s="16">
        <v>7.4468085106383003E-2</v>
      </c>
      <c r="J293" s="16">
        <v>0.119402985074627</v>
      </c>
      <c r="K293" s="16">
        <v>0</v>
      </c>
      <c r="L293" s="16">
        <v>4.49438202247191E-2</v>
      </c>
      <c r="M293" s="16">
        <v>2.5000000000000001E-2</v>
      </c>
      <c r="N293" s="16">
        <v>0.23529411764705899</v>
      </c>
      <c r="O293" s="16">
        <v>7.1428571428571397E-2</v>
      </c>
      <c r="P293" s="16"/>
      <c r="Q293" s="16">
        <v>0.28571428571428598</v>
      </c>
      <c r="R293" s="16">
        <v>0.169014084507042</v>
      </c>
      <c r="S293" s="16">
        <v>0.112903225806452</v>
      </c>
      <c r="T293" s="16">
        <v>0.140845070422535</v>
      </c>
      <c r="U293" s="16">
        <v>9.6774193548387094E-2</v>
      </c>
      <c r="V293" s="16">
        <v>3.9603960396039598E-2</v>
      </c>
      <c r="W293" s="16">
        <v>1.7543859649122799E-2</v>
      </c>
      <c r="X293" s="16">
        <v>3.1914893617021302E-2</v>
      </c>
      <c r="Y293" s="16">
        <v>1.1049723756906099E-2</v>
      </c>
      <c r="Z293" s="16"/>
      <c r="AA293" s="16">
        <v>0.108455882352941</v>
      </c>
      <c r="AB293" s="16">
        <v>1.53508771929825E-2</v>
      </c>
      <c r="AC293" s="16"/>
      <c r="AD293" s="16">
        <v>0.18705035971223</v>
      </c>
      <c r="AE293" s="16">
        <v>4.6153846153846198E-2</v>
      </c>
      <c r="AF293" s="16">
        <v>6.3492063492063502E-2</v>
      </c>
      <c r="AG293" s="16">
        <v>7.2916666666666699E-2</v>
      </c>
      <c r="AH293" s="16">
        <v>7.69230769230769E-2</v>
      </c>
      <c r="AI293" s="16">
        <v>0.119565217391304</v>
      </c>
      <c r="AJ293" s="16">
        <v>1.6806722689075598E-2</v>
      </c>
      <c r="AK293" s="16">
        <v>2.2471910112359501E-2</v>
      </c>
      <c r="AL293" s="16">
        <v>0</v>
      </c>
      <c r="AM293" s="16">
        <v>1.9230769230769201E-2</v>
      </c>
      <c r="AN293" s="16"/>
      <c r="AO293" s="16">
        <v>0.102040816326531</v>
      </c>
      <c r="AP293" s="16">
        <v>4.7808764940239001E-2</v>
      </c>
      <c r="AQ293" s="16">
        <v>0.04</v>
      </c>
      <c r="AR293" s="16">
        <v>2.06185567010309E-2</v>
      </c>
      <c r="AS293" s="16">
        <v>1.72413793103448E-2</v>
      </c>
      <c r="AT293" s="16">
        <v>0.15</v>
      </c>
      <c r="AU293" s="16"/>
      <c r="AV293" s="16">
        <v>0.125</v>
      </c>
      <c r="AW293" s="16">
        <v>0.2</v>
      </c>
      <c r="AX293" s="16">
        <v>2.7777777777777801E-2</v>
      </c>
      <c r="AY293" s="16">
        <v>0</v>
      </c>
      <c r="AZ293" s="16">
        <v>0</v>
      </c>
      <c r="BA293" s="16">
        <v>7.3529411764705899E-2</v>
      </c>
      <c r="BB293" s="16">
        <v>0.134615384615385</v>
      </c>
      <c r="BC293" s="16">
        <v>0.133333333333333</v>
      </c>
      <c r="BD293" s="16">
        <v>4.7619047619047603E-2</v>
      </c>
      <c r="BE293" s="16">
        <v>1.9323671497584499E-2</v>
      </c>
      <c r="BF293" s="16">
        <v>3.6363636363636397E-2</v>
      </c>
      <c r="BG293" s="16">
        <v>0</v>
      </c>
      <c r="BH293" s="16">
        <v>7.7777777777777807E-2</v>
      </c>
      <c r="BI293" s="16">
        <v>0.1</v>
      </c>
      <c r="BJ293" s="16">
        <v>6.6666666666666693E-2</v>
      </c>
      <c r="BK293" s="16">
        <v>0.104166666666667</v>
      </c>
      <c r="BL293" s="16">
        <v>0</v>
      </c>
      <c r="BM293" s="16">
        <v>0.22222222222222199</v>
      </c>
      <c r="BN293" s="16">
        <v>0.13888888888888901</v>
      </c>
      <c r="BO293" s="16"/>
      <c r="BP293" s="16">
        <v>4.9803407601572702E-2</v>
      </c>
      <c r="BQ293" s="16"/>
      <c r="BR293" s="16">
        <v>4.31034482758621E-2</v>
      </c>
      <c r="BS293" s="16"/>
      <c r="BT293" s="16">
        <v>4.6620046620046603E-2</v>
      </c>
    </row>
    <row r="294" spans="2:72" x14ac:dyDescent="0.2">
      <c r="B294" t="s">
        <v>204</v>
      </c>
      <c r="C294" s="16">
        <v>1.4985014985015E-2</v>
      </c>
      <c r="D294" s="16">
        <v>2.3188405797101401E-2</v>
      </c>
      <c r="E294" s="16">
        <v>2.5210084033613401E-2</v>
      </c>
      <c r="F294" s="16">
        <v>0</v>
      </c>
      <c r="G294" s="16">
        <v>1.4705882352941201E-2</v>
      </c>
      <c r="H294" s="16">
        <v>0</v>
      </c>
      <c r="I294" s="16">
        <v>1.0638297872340399E-2</v>
      </c>
      <c r="J294" s="16">
        <v>1.49253731343284E-2</v>
      </c>
      <c r="K294" s="16">
        <v>0</v>
      </c>
      <c r="L294" s="16">
        <v>0</v>
      </c>
      <c r="M294" s="16">
        <v>2.5000000000000001E-2</v>
      </c>
      <c r="N294" s="16">
        <v>0</v>
      </c>
      <c r="O294" s="16">
        <v>0</v>
      </c>
      <c r="P294" s="16"/>
      <c r="Q294" s="16">
        <v>0</v>
      </c>
      <c r="R294" s="16">
        <v>0</v>
      </c>
      <c r="S294" s="16">
        <v>3.2258064516128997E-2</v>
      </c>
      <c r="T294" s="16">
        <v>0</v>
      </c>
      <c r="U294" s="16">
        <v>0</v>
      </c>
      <c r="V294" s="16">
        <v>9.9009900990098994E-3</v>
      </c>
      <c r="W294" s="16">
        <v>1.7543859649122799E-2</v>
      </c>
      <c r="X294" s="16">
        <v>0</v>
      </c>
      <c r="Y294" s="16">
        <v>2.4861878453038701E-2</v>
      </c>
      <c r="Z294" s="16"/>
      <c r="AA294" s="16">
        <v>9.1911764705882408E-3</v>
      </c>
      <c r="AB294" s="16">
        <v>1.9736842105263198E-2</v>
      </c>
      <c r="AC294" s="16"/>
      <c r="AD294" s="16">
        <v>7.1942446043165497E-3</v>
      </c>
      <c r="AE294" s="16">
        <v>0</v>
      </c>
      <c r="AF294" s="16">
        <v>1.58730158730159E-2</v>
      </c>
      <c r="AG294" s="16">
        <v>0</v>
      </c>
      <c r="AH294" s="16">
        <v>2.5641025641025599E-2</v>
      </c>
      <c r="AI294" s="16">
        <v>0</v>
      </c>
      <c r="AJ294" s="16">
        <v>8.4033613445378096E-3</v>
      </c>
      <c r="AK294" s="16">
        <v>4.49438202247191E-2</v>
      </c>
      <c r="AL294" s="16">
        <v>1.0638297872340399E-2</v>
      </c>
      <c r="AM294" s="16">
        <v>3.2051282051282E-2</v>
      </c>
      <c r="AN294" s="16"/>
      <c r="AO294" s="16">
        <v>1.02040816326531E-2</v>
      </c>
      <c r="AP294" s="16">
        <v>1.9920318725099601E-2</v>
      </c>
      <c r="AQ294" s="16">
        <v>1.7142857142857099E-2</v>
      </c>
      <c r="AR294" s="16">
        <v>1.03092783505155E-2</v>
      </c>
      <c r="AS294" s="16">
        <v>1.72413793103448E-2</v>
      </c>
      <c r="AT294" s="16">
        <v>0.05</v>
      </c>
      <c r="AU294" s="16"/>
      <c r="AV294" s="16">
        <v>0</v>
      </c>
      <c r="AW294" s="16">
        <v>0</v>
      </c>
      <c r="AX294" s="16">
        <v>9.2592592592592605E-3</v>
      </c>
      <c r="AY294" s="16">
        <v>0</v>
      </c>
      <c r="AZ294" s="16">
        <v>0</v>
      </c>
      <c r="BA294" s="16">
        <v>2.9411764705882401E-2</v>
      </c>
      <c r="BB294" s="16">
        <v>3.8461538461538498E-2</v>
      </c>
      <c r="BC294" s="16">
        <v>0</v>
      </c>
      <c r="BD294" s="16">
        <v>0</v>
      </c>
      <c r="BE294" s="16">
        <v>9.6618357487922701E-3</v>
      </c>
      <c r="BF294" s="16">
        <v>1.8181818181818198E-2</v>
      </c>
      <c r="BG294" s="16">
        <v>0</v>
      </c>
      <c r="BH294" s="16">
        <v>1.1111111111111099E-2</v>
      </c>
      <c r="BI294" s="16">
        <v>0</v>
      </c>
      <c r="BJ294" s="16">
        <v>0</v>
      </c>
      <c r="BK294" s="16">
        <v>2.0833333333333301E-2</v>
      </c>
      <c r="BL294" s="16">
        <v>3.9215686274509803E-2</v>
      </c>
      <c r="BM294" s="16">
        <v>0</v>
      </c>
      <c r="BN294" s="16">
        <v>0</v>
      </c>
      <c r="BO294" s="16"/>
      <c r="BP294" s="16">
        <v>1.5727391874180902E-2</v>
      </c>
      <c r="BQ294" s="16"/>
      <c r="BR294" s="16">
        <v>1.72413793103448E-2</v>
      </c>
      <c r="BS294" s="16"/>
      <c r="BT294" s="16">
        <v>2.3310023310023301E-2</v>
      </c>
    </row>
    <row r="295" spans="2:72" x14ac:dyDescent="0.2">
      <c r="B295" t="s">
        <v>169</v>
      </c>
      <c r="C295" s="16">
        <v>2.3976023976024E-2</v>
      </c>
      <c r="D295" s="16">
        <v>3.4782608695652202E-2</v>
      </c>
      <c r="E295" s="16">
        <v>3.3613445378151301E-2</v>
      </c>
      <c r="F295" s="16">
        <v>0</v>
      </c>
      <c r="G295" s="16">
        <v>1.4705882352941201E-2</v>
      </c>
      <c r="H295" s="16">
        <v>0</v>
      </c>
      <c r="I295" s="16">
        <v>0</v>
      </c>
      <c r="J295" s="16">
        <v>4.47761194029851E-2</v>
      </c>
      <c r="K295" s="16">
        <v>3.2258064516128997E-2</v>
      </c>
      <c r="L295" s="16">
        <v>1.1235955056179799E-2</v>
      </c>
      <c r="M295" s="16">
        <v>0.05</v>
      </c>
      <c r="N295" s="16">
        <v>0</v>
      </c>
      <c r="O295" s="16">
        <v>0</v>
      </c>
      <c r="P295" s="16"/>
      <c r="Q295" s="16">
        <v>1.58730158730159E-2</v>
      </c>
      <c r="R295" s="16">
        <v>1.4084507042253501E-2</v>
      </c>
      <c r="S295" s="16">
        <v>4.8387096774193498E-2</v>
      </c>
      <c r="T295" s="16">
        <v>1.4084507042253501E-2</v>
      </c>
      <c r="U295" s="16">
        <v>1.6129032258064498E-2</v>
      </c>
      <c r="V295" s="16">
        <v>9.9009900990098994E-3</v>
      </c>
      <c r="W295" s="16">
        <v>8.7719298245613996E-3</v>
      </c>
      <c r="X295" s="16">
        <v>1.0638297872340399E-2</v>
      </c>
      <c r="Y295" s="16">
        <v>3.8674033149171297E-2</v>
      </c>
      <c r="Z295" s="16"/>
      <c r="AA295" s="16">
        <v>1.6544117647058799E-2</v>
      </c>
      <c r="AB295" s="16">
        <v>3.2894736842105303E-2</v>
      </c>
      <c r="AC295" s="16"/>
      <c r="AD295" s="16">
        <v>0</v>
      </c>
      <c r="AE295" s="16">
        <v>4.6153846153846198E-2</v>
      </c>
      <c r="AF295" s="16">
        <v>7.9365079365079402E-2</v>
      </c>
      <c r="AG295" s="16">
        <v>2.0833333333333301E-2</v>
      </c>
      <c r="AH295" s="16">
        <v>2.5641025641025599E-2</v>
      </c>
      <c r="AI295" s="16">
        <v>2.1739130434782601E-2</v>
      </c>
      <c r="AJ295" s="16">
        <v>8.4033613445378096E-3</v>
      </c>
      <c r="AK295" s="16">
        <v>6.7415730337078594E-2</v>
      </c>
      <c r="AL295" s="16">
        <v>1.0638297872340399E-2</v>
      </c>
      <c r="AM295" s="16">
        <v>1.2820512820512799E-2</v>
      </c>
      <c r="AN295" s="16"/>
      <c r="AO295" s="16">
        <v>2.2959183673469399E-2</v>
      </c>
      <c r="AP295" s="16">
        <v>3.9840637450199202E-2</v>
      </c>
      <c r="AQ295" s="16">
        <v>5.7142857142857099E-3</v>
      </c>
      <c r="AR295" s="16">
        <v>4.1237113402061903E-2</v>
      </c>
      <c r="AS295" s="16">
        <v>0</v>
      </c>
      <c r="AT295" s="16">
        <v>0</v>
      </c>
      <c r="AU295" s="16"/>
      <c r="AV295" s="16">
        <v>0</v>
      </c>
      <c r="AW295" s="16">
        <v>0</v>
      </c>
      <c r="AX295" s="16">
        <v>1.85185185185185E-2</v>
      </c>
      <c r="AY295" s="16">
        <v>0</v>
      </c>
      <c r="AZ295" s="16">
        <v>0</v>
      </c>
      <c r="BA295" s="16">
        <v>2.9411764705882401E-2</v>
      </c>
      <c r="BB295" s="16">
        <v>5.7692307692307702E-2</v>
      </c>
      <c r="BC295" s="16">
        <v>0</v>
      </c>
      <c r="BD295" s="16">
        <v>0</v>
      </c>
      <c r="BE295" s="16">
        <v>4.8309178743961402E-3</v>
      </c>
      <c r="BF295" s="16">
        <v>3.6363636363636397E-2</v>
      </c>
      <c r="BG295" s="16">
        <v>5.8823529411764698E-2</v>
      </c>
      <c r="BH295" s="16">
        <v>1.1111111111111099E-2</v>
      </c>
      <c r="BI295" s="16">
        <v>0.15</v>
      </c>
      <c r="BJ295" s="16">
        <v>0</v>
      </c>
      <c r="BK295" s="16">
        <v>0</v>
      </c>
      <c r="BL295" s="16">
        <v>3.9215686274509803E-2</v>
      </c>
      <c r="BM295" s="16">
        <v>2.7777777777777801E-2</v>
      </c>
      <c r="BN295" s="16">
        <v>2.7777777777777801E-2</v>
      </c>
      <c r="BO295" s="16"/>
      <c r="BP295" s="16">
        <v>1.9659239842726099E-2</v>
      </c>
      <c r="BQ295" s="16"/>
      <c r="BR295" s="16">
        <v>3.10344827586207E-2</v>
      </c>
      <c r="BS295" s="16"/>
      <c r="BT295" s="16">
        <v>2.5641025641025599E-2</v>
      </c>
    </row>
    <row r="296" spans="2:72" x14ac:dyDescent="0.2">
      <c r="B296" t="s">
        <v>170</v>
      </c>
      <c r="C296" s="16">
        <v>3.0969030969030999E-2</v>
      </c>
      <c r="D296" s="16">
        <v>1.15942028985507E-2</v>
      </c>
      <c r="E296" s="16">
        <v>2.5210084033613401E-2</v>
      </c>
      <c r="F296" s="16">
        <v>4.5454545454545497E-2</v>
      </c>
      <c r="G296" s="16">
        <v>5.8823529411764698E-2</v>
      </c>
      <c r="H296" s="16">
        <v>7.1428571428571397E-2</v>
      </c>
      <c r="I296" s="16">
        <v>2.1276595744680899E-2</v>
      </c>
      <c r="J296" s="16">
        <v>1.49253731343284E-2</v>
      </c>
      <c r="K296" s="16">
        <v>0</v>
      </c>
      <c r="L296" s="16">
        <v>7.8651685393258397E-2</v>
      </c>
      <c r="M296" s="16">
        <v>7.4999999999999997E-2</v>
      </c>
      <c r="N296" s="16">
        <v>2.9411764705882401E-2</v>
      </c>
      <c r="O296" s="16">
        <v>0</v>
      </c>
      <c r="P296" s="16"/>
      <c r="Q296" s="16">
        <v>3.1746031746031703E-2</v>
      </c>
      <c r="R296" s="16">
        <v>1.4084507042253501E-2</v>
      </c>
      <c r="S296" s="16">
        <v>3.2258064516128997E-2</v>
      </c>
      <c r="T296" s="16">
        <v>2.8169014084507001E-2</v>
      </c>
      <c r="U296" s="16">
        <v>1.6129032258064498E-2</v>
      </c>
      <c r="V296" s="16">
        <v>5.9405940594059403E-2</v>
      </c>
      <c r="W296" s="16">
        <v>2.6315789473684199E-2</v>
      </c>
      <c r="X296" s="16">
        <v>4.2553191489361701E-2</v>
      </c>
      <c r="Y296" s="16">
        <v>2.7624309392265199E-2</v>
      </c>
      <c r="Z296" s="16"/>
      <c r="AA296" s="16">
        <v>3.125E-2</v>
      </c>
      <c r="AB296" s="16">
        <v>3.07017543859649E-2</v>
      </c>
      <c r="AC296" s="16"/>
      <c r="AD296" s="16">
        <v>2.15827338129496E-2</v>
      </c>
      <c r="AE296" s="16">
        <v>3.0769230769230799E-2</v>
      </c>
      <c r="AF296" s="16">
        <v>3.1746031746031703E-2</v>
      </c>
      <c r="AG296" s="16">
        <v>3.125E-2</v>
      </c>
      <c r="AH296" s="16">
        <v>5.1282051282051301E-2</v>
      </c>
      <c r="AI296" s="16">
        <v>2.1739130434782601E-2</v>
      </c>
      <c r="AJ296" s="16">
        <v>3.3613445378151301E-2</v>
      </c>
      <c r="AK296" s="16">
        <v>3.3707865168539297E-2</v>
      </c>
      <c r="AL296" s="16">
        <v>3.1914893617021302E-2</v>
      </c>
      <c r="AM296" s="16">
        <v>2.5641025641025599E-2</v>
      </c>
      <c r="AN296" s="16"/>
      <c r="AO296" s="16">
        <v>3.06122448979592E-2</v>
      </c>
      <c r="AP296" s="16">
        <v>4.7808764940239001E-2</v>
      </c>
      <c r="AQ296" s="16">
        <v>3.4285714285714301E-2</v>
      </c>
      <c r="AR296" s="16">
        <v>0</v>
      </c>
      <c r="AS296" s="16">
        <v>0</v>
      </c>
      <c r="AT296" s="16">
        <v>0</v>
      </c>
      <c r="AU296" s="16"/>
      <c r="AV296" s="16">
        <v>6.25E-2</v>
      </c>
      <c r="AW296" s="16">
        <v>0</v>
      </c>
      <c r="AX296" s="16">
        <v>2.7777777777777801E-2</v>
      </c>
      <c r="AY296" s="16">
        <v>0</v>
      </c>
      <c r="AZ296" s="16">
        <v>0</v>
      </c>
      <c r="BA296" s="16">
        <v>4.4117647058823498E-2</v>
      </c>
      <c r="BB296" s="16">
        <v>2.8846153846153799E-2</v>
      </c>
      <c r="BC296" s="16">
        <v>0</v>
      </c>
      <c r="BD296" s="16">
        <v>4.7619047619047603E-2</v>
      </c>
      <c r="BE296" s="16">
        <v>2.8985507246376802E-2</v>
      </c>
      <c r="BF296" s="16">
        <v>1.8181818181818198E-2</v>
      </c>
      <c r="BG296" s="16">
        <v>0</v>
      </c>
      <c r="BH296" s="16">
        <v>5.5555555555555601E-2</v>
      </c>
      <c r="BI296" s="16">
        <v>0</v>
      </c>
      <c r="BJ296" s="16">
        <v>0</v>
      </c>
      <c r="BK296" s="16">
        <v>4.1666666666666699E-2</v>
      </c>
      <c r="BL296" s="16">
        <v>5.8823529411764698E-2</v>
      </c>
      <c r="BM296" s="16">
        <v>0</v>
      </c>
      <c r="BN296" s="16">
        <v>5.5555555555555601E-2</v>
      </c>
      <c r="BO296" s="16"/>
      <c r="BP296" s="16">
        <v>2.7522935779816501E-2</v>
      </c>
      <c r="BQ296" s="16"/>
      <c r="BR296" s="16">
        <v>3.7931034482758599E-2</v>
      </c>
      <c r="BS296" s="16"/>
      <c r="BT296" s="16">
        <v>2.3310023310023301E-2</v>
      </c>
    </row>
    <row r="297" spans="2:72" x14ac:dyDescent="0.2">
      <c r="B297" t="s">
        <v>171</v>
      </c>
      <c r="C297" s="16">
        <v>5.1948051948052E-2</v>
      </c>
      <c r="D297" s="16">
        <v>5.21739130434783E-2</v>
      </c>
      <c r="E297" s="16">
        <v>5.0420168067226899E-2</v>
      </c>
      <c r="F297" s="16">
        <v>6.8181818181818205E-2</v>
      </c>
      <c r="G297" s="16">
        <v>0</v>
      </c>
      <c r="H297" s="16">
        <v>5.3571428571428603E-2</v>
      </c>
      <c r="I297" s="16">
        <v>4.2553191489361701E-2</v>
      </c>
      <c r="J297" s="16">
        <v>2.9850746268656699E-2</v>
      </c>
      <c r="K297" s="16">
        <v>6.4516129032258104E-2</v>
      </c>
      <c r="L297" s="16">
        <v>0.112359550561798</v>
      </c>
      <c r="M297" s="16">
        <v>7.4999999999999997E-2</v>
      </c>
      <c r="N297" s="16">
        <v>2.9411764705882401E-2</v>
      </c>
      <c r="O297" s="16">
        <v>0</v>
      </c>
      <c r="P297" s="16"/>
      <c r="Q297" s="16">
        <v>1.58730158730159E-2</v>
      </c>
      <c r="R297" s="16">
        <v>2.8169014084507001E-2</v>
      </c>
      <c r="S297" s="16">
        <v>4.8387096774193498E-2</v>
      </c>
      <c r="T297" s="16">
        <v>5.63380281690141E-2</v>
      </c>
      <c r="U297" s="16">
        <v>6.4516129032258104E-2</v>
      </c>
      <c r="V297" s="16">
        <v>4.95049504950495E-2</v>
      </c>
      <c r="W297" s="16">
        <v>6.14035087719298E-2</v>
      </c>
      <c r="X297" s="16">
        <v>8.5106382978723402E-2</v>
      </c>
      <c r="Y297" s="16">
        <v>4.9723756906077297E-2</v>
      </c>
      <c r="Z297" s="16"/>
      <c r="AA297" s="16">
        <v>4.7794117647058799E-2</v>
      </c>
      <c r="AB297" s="16">
        <v>5.7017543859649099E-2</v>
      </c>
      <c r="AC297" s="16"/>
      <c r="AD297" s="16">
        <v>1.4388489208633099E-2</v>
      </c>
      <c r="AE297" s="16">
        <v>0.123076923076923</v>
      </c>
      <c r="AF297" s="16">
        <v>4.7619047619047603E-2</v>
      </c>
      <c r="AG297" s="16">
        <v>6.25E-2</v>
      </c>
      <c r="AH297" s="16">
        <v>0.115384615384615</v>
      </c>
      <c r="AI297" s="16">
        <v>4.3478260869565202E-2</v>
      </c>
      <c r="AJ297" s="16">
        <v>6.7226890756302504E-2</v>
      </c>
      <c r="AK297" s="16">
        <v>2.2471910112359501E-2</v>
      </c>
      <c r="AL297" s="16">
        <v>4.2553191489361701E-2</v>
      </c>
      <c r="AM297" s="16">
        <v>3.2051282051282E-2</v>
      </c>
      <c r="AN297" s="16"/>
      <c r="AO297" s="16">
        <v>6.6326530612244902E-2</v>
      </c>
      <c r="AP297" s="16">
        <v>5.5776892430278897E-2</v>
      </c>
      <c r="AQ297" s="16">
        <v>2.8571428571428598E-2</v>
      </c>
      <c r="AR297" s="16">
        <v>5.1546391752577303E-2</v>
      </c>
      <c r="AS297" s="16">
        <v>1.72413793103448E-2</v>
      </c>
      <c r="AT297" s="16">
        <v>0.05</v>
      </c>
      <c r="AU297" s="16"/>
      <c r="AV297" s="16">
        <v>6.25E-2</v>
      </c>
      <c r="AW297" s="16">
        <v>0</v>
      </c>
      <c r="AX297" s="16">
        <v>5.5555555555555601E-2</v>
      </c>
      <c r="AY297" s="16">
        <v>0</v>
      </c>
      <c r="AZ297" s="16">
        <v>0.28571428571428598</v>
      </c>
      <c r="BA297" s="16">
        <v>7.3529411764705899E-2</v>
      </c>
      <c r="BB297" s="16">
        <v>1.9230769230769201E-2</v>
      </c>
      <c r="BC297" s="16">
        <v>6.6666666666666693E-2</v>
      </c>
      <c r="BD297" s="16">
        <v>4.7619047619047603E-2</v>
      </c>
      <c r="BE297" s="16">
        <v>3.8647342995169101E-2</v>
      </c>
      <c r="BF297" s="16">
        <v>6.3636363636363602E-2</v>
      </c>
      <c r="BG297" s="16">
        <v>0.11764705882352899</v>
      </c>
      <c r="BH297" s="16">
        <v>2.2222222222222199E-2</v>
      </c>
      <c r="BI297" s="16">
        <v>0.15</v>
      </c>
      <c r="BJ297" s="16">
        <v>6.6666666666666693E-2</v>
      </c>
      <c r="BK297" s="16">
        <v>0.104166666666667</v>
      </c>
      <c r="BL297" s="16">
        <v>7.8431372549019607E-2</v>
      </c>
      <c r="BM297" s="16">
        <v>0</v>
      </c>
      <c r="BN297" s="16">
        <v>2.7777777777777801E-2</v>
      </c>
      <c r="BO297" s="16"/>
      <c r="BP297" s="16">
        <v>4.7182175622542601E-2</v>
      </c>
      <c r="BQ297" s="16"/>
      <c r="BR297" s="16">
        <v>5.6896551724137899E-2</v>
      </c>
      <c r="BS297" s="16"/>
      <c r="BT297" s="16">
        <v>3.9627039627039597E-2</v>
      </c>
    </row>
    <row r="298" spans="2:72" x14ac:dyDescent="0.2">
      <c r="B298" t="s">
        <v>172</v>
      </c>
      <c r="C298" s="16">
        <v>6.3936063936063894E-2</v>
      </c>
      <c r="D298" s="16">
        <v>6.3768115942028997E-2</v>
      </c>
      <c r="E298" s="16">
        <v>5.8823529411764698E-2</v>
      </c>
      <c r="F298" s="16">
        <v>6.8181818181818205E-2</v>
      </c>
      <c r="G298" s="16">
        <v>8.8235294117647106E-2</v>
      </c>
      <c r="H298" s="16">
        <v>8.9285714285714302E-2</v>
      </c>
      <c r="I298" s="16">
        <v>9.5744680851063801E-2</v>
      </c>
      <c r="J298" s="16">
        <v>7.4626865671641798E-2</v>
      </c>
      <c r="K298" s="16">
        <v>3.2258064516128997E-2</v>
      </c>
      <c r="L298" s="16">
        <v>2.2471910112359501E-2</v>
      </c>
      <c r="M298" s="16">
        <v>0.05</v>
      </c>
      <c r="N298" s="16">
        <v>2.9411764705882401E-2</v>
      </c>
      <c r="O298" s="16">
        <v>7.1428571428571397E-2</v>
      </c>
      <c r="P298" s="16"/>
      <c r="Q298" s="16">
        <v>4.7619047619047603E-2</v>
      </c>
      <c r="R298" s="16">
        <v>2.8169014084507001E-2</v>
      </c>
      <c r="S298" s="16">
        <v>8.0645161290322606E-2</v>
      </c>
      <c r="T298" s="16">
        <v>4.2253521126760597E-2</v>
      </c>
      <c r="U298" s="16">
        <v>3.2258064516128997E-2</v>
      </c>
      <c r="V298" s="16">
        <v>0.118811881188119</v>
      </c>
      <c r="W298" s="16">
        <v>9.6491228070175405E-2</v>
      </c>
      <c r="X298" s="16">
        <v>4.2553191489361701E-2</v>
      </c>
      <c r="Y298" s="16">
        <v>6.0773480662983402E-2</v>
      </c>
      <c r="Z298" s="16"/>
      <c r="AA298" s="16">
        <v>6.9852941176470604E-2</v>
      </c>
      <c r="AB298" s="16">
        <v>5.7017543859649099E-2</v>
      </c>
      <c r="AC298" s="16"/>
      <c r="AD298" s="16">
        <v>7.1942446043165506E-2</v>
      </c>
      <c r="AE298" s="16">
        <v>6.15384615384615E-2</v>
      </c>
      <c r="AF298" s="16">
        <v>0.126984126984127</v>
      </c>
      <c r="AG298" s="16">
        <v>0.114583333333333</v>
      </c>
      <c r="AH298" s="16">
        <v>2.5641025641025599E-2</v>
      </c>
      <c r="AI298" s="16">
        <v>4.3478260869565202E-2</v>
      </c>
      <c r="AJ298" s="16">
        <v>9.2436974789915999E-2</v>
      </c>
      <c r="AK298" s="16">
        <v>4.49438202247191E-2</v>
      </c>
      <c r="AL298" s="16">
        <v>3.1914893617021302E-2</v>
      </c>
      <c r="AM298" s="16">
        <v>4.48717948717949E-2</v>
      </c>
      <c r="AN298" s="16"/>
      <c r="AO298" s="16">
        <v>7.9081632653061201E-2</v>
      </c>
      <c r="AP298" s="16">
        <v>5.97609561752988E-2</v>
      </c>
      <c r="AQ298" s="16">
        <v>5.7142857142857099E-2</v>
      </c>
      <c r="AR298" s="16">
        <v>6.18556701030928E-2</v>
      </c>
      <c r="AS298" s="16">
        <v>3.4482758620689703E-2</v>
      </c>
      <c r="AT298" s="16">
        <v>0</v>
      </c>
      <c r="AU298" s="16"/>
      <c r="AV298" s="16">
        <v>0</v>
      </c>
      <c r="AW298" s="16">
        <v>0</v>
      </c>
      <c r="AX298" s="16">
        <v>2.7777777777777801E-2</v>
      </c>
      <c r="AY298" s="16">
        <v>0.16666666666666699</v>
      </c>
      <c r="AZ298" s="16">
        <v>0.14285714285714299</v>
      </c>
      <c r="BA298" s="16">
        <v>2.9411764705882401E-2</v>
      </c>
      <c r="BB298" s="16">
        <v>0</v>
      </c>
      <c r="BC298" s="16">
        <v>0.1</v>
      </c>
      <c r="BD298" s="16">
        <v>4.7619047619047603E-2</v>
      </c>
      <c r="BE298" s="16">
        <v>7.7294685990338202E-2</v>
      </c>
      <c r="BF298" s="16">
        <v>0.1</v>
      </c>
      <c r="BG298" s="16">
        <v>5.8823529411764698E-2</v>
      </c>
      <c r="BH298" s="16">
        <v>5.5555555555555601E-2</v>
      </c>
      <c r="BI298" s="16">
        <v>0.15</v>
      </c>
      <c r="BJ298" s="16">
        <v>6.6666666666666693E-2</v>
      </c>
      <c r="BK298" s="16">
        <v>6.25E-2</v>
      </c>
      <c r="BL298" s="16">
        <v>7.8431372549019607E-2</v>
      </c>
      <c r="BM298" s="16">
        <v>5.5555555555555601E-2</v>
      </c>
      <c r="BN298" s="16">
        <v>0.16666666666666699</v>
      </c>
      <c r="BO298" s="16"/>
      <c r="BP298" s="16">
        <v>5.6356487549148099E-2</v>
      </c>
      <c r="BQ298" s="16"/>
      <c r="BR298" s="16">
        <v>6.2068965517241399E-2</v>
      </c>
      <c r="BS298" s="16"/>
      <c r="BT298" s="16">
        <v>5.82750582750583E-2</v>
      </c>
    </row>
    <row r="299" spans="2:72" x14ac:dyDescent="0.2">
      <c r="B299" t="s">
        <v>205</v>
      </c>
      <c r="C299" s="16">
        <v>0.16283716283716301</v>
      </c>
      <c r="D299" s="16">
        <v>0.121739130434783</v>
      </c>
      <c r="E299" s="16">
        <v>0.159663865546218</v>
      </c>
      <c r="F299" s="16">
        <v>0.25</v>
      </c>
      <c r="G299" s="16">
        <v>0.17647058823529399</v>
      </c>
      <c r="H299" s="16">
        <v>0.14285714285714299</v>
      </c>
      <c r="I299" s="16">
        <v>0.23404255319148901</v>
      </c>
      <c r="J299" s="16">
        <v>0.238805970149254</v>
      </c>
      <c r="K299" s="16">
        <v>0.19354838709677399</v>
      </c>
      <c r="L299" s="16">
        <v>0.15730337078651699</v>
      </c>
      <c r="M299" s="16">
        <v>0.15</v>
      </c>
      <c r="N299" s="16">
        <v>8.8235294117647106E-2</v>
      </c>
      <c r="O299" s="16">
        <v>0.28571428571428598</v>
      </c>
      <c r="P299" s="16"/>
      <c r="Q299" s="16">
        <v>0.26984126984126999</v>
      </c>
      <c r="R299" s="16">
        <v>0.26760563380281699</v>
      </c>
      <c r="S299" s="16">
        <v>0.14516129032258099</v>
      </c>
      <c r="T299" s="16">
        <v>0.28169014084506999</v>
      </c>
      <c r="U299" s="16">
        <v>0.12903225806451599</v>
      </c>
      <c r="V299" s="16">
        <v>0.12871287128712899</v>
      </c>
      <c r="W299" s="16">
        <v>0.16666666666666699</v>
      </c>
      <c r="X299" s="16">
        <v>0.117021276595745</v>
      </c>
      <c r="Y299" s="16">
        <v>0.12983425414364599</v>
      </c>
      <c r="Z299" s="16"/>
      <c r="AA299" s="16">
        <v>0.193014705882353</v>
      </c>
      <c r="AB299" s="16">
        <v>0.12719298245614</v>
      </c>
      <c r="AC299" s="16"/>
      <c r="AD299" s="16">
        <v>0.26618705035971202</v>
      </c>
      <c r="AE299" s="16">
        <v>0.16923076923076899</v>
      </c>
      <c r="AF299" s="16">
        <v>0.19047619047618999</v>
      </c>
      <c r="AG299" s="16">
        <v>0.20833333333333301</v>
      </c>
      <c r="AH299" s="16">
        <v>0.115384615384615</v>
      </c>
      <c r="AI299" s="16">
        <v>0.16304347826087001</v>
      </c>
      <c r="AJ299" s="16">
        <v>0.10084033613445401</v>
      </c>
      <c r="AK299" s="16">
        <v>8.98876404494382E-2</v>
      </c>
      <c r="AL299" s="16">
        <v>0.12765957446808501</v>
      </c>
      <c r="AM299" s="16">
        <v>0.17307692307692299</v>
      </c>
      <c r="AN299" s="16"/>
      <c r="AO299" s="16">
        <v>0.20918367346938799</v>
      </c>
      <c r="AP299" s="16">
        <v>0.17928286852589601</v>
      </c>
      <c r="AQ299" s="16">
        <v>0.14285714285714299</v>
      </c>
      <c r="AR299" s="16">
        <v>6.18556701030928E-2</v>
      </c>
      <c r="AS299" s="16">
        <v>6.8965517241379296E-2</v>
      </c>
      <c r="AT299" s="16">
        <v>0.05</v>
      </c>
      <c r="AU299" s="16"/>
      <c r="AV299" s="16">
        <v>6.25E-2</v>
      </c>
      <c r="AW299" s="16">
        <v>0.6</v>
      </c>
      <c r="AX299" s="16">
        <v>0.18518518518518501</v>
      </c>
      <c r="AY299" s="16">
        <v>0.25</v>
      </c>
      <c r="AZ299" s="16">
        <v>0.42857142857142899</v>
      </c>
      <c r="BA299" s="16">
        <v>0.191176470588235</v>
      </c>
      <c r="BB299" s="16">
        <v>0.19230769230769201</v>
      </c>
      <c r="BC299" s="16">
        <v>0.2</v>
      </c>
      <c r="BD299" s="16">
        <v>0.28571428571428598</v>
      </c>
      <c r="BE299" s="16">
        <v>9.1787439613526603E-2</v>
      </c>
      <c r="BF299" s="16">
        <v>0.12727272727272701</v>
      </c>
      <c r="BG299" s="16">
        <v>0.23529411764705899</v>
      </c>
      <c r="BH299" s="16">
        <v>0.22222222222222199</v>
      </c>
      <c r="BI299" s="16">
        <v>0.1</v>
      </c>
      <c r="BJ299" s="16">
        <v>0.133333333333333</v>
      </c>
      <c r="BK299" s="16">
        <v>8.3333333333333301E-2</v>
      </c>
      <c r="BL299" s="16">
        <v>0.21568627450980399</v>
      </c>
      <c r="BM299" s="16">
        <v>0.16666666666666699</v>
      </c>
      <c r="BN299" s="16">
        <v>0.16666666666666699</v>
      </c>
      <c r="BO299" s="16"/>
      <c r="BP299" s="16">
        <v>0.149410222804718</v>
      </c>
      <c r="BQ299" s="16"/>
      <c r="BR299" s="16">
        <v>0.14482758620689701</v>
      </c>
      <c r="BS299" s="16"/>
      <c r="BT299" s="16">
        <v>0.13752913752913801</v>
      </c>
    </row>
    <row r="300" spans="2:72" x14ac:dyDescent="0.2">
      <c r="B300" t="s">
        <v>206</v>
      </c>
      <c r="C300" s="16">
        <v>0.103896103896104</v>
      </c>
      <c r="D300" s="16">
        <v>0.101449275362319</v>
      </c>
      <c r="E300" s="16">
        <v>0.126050420168067</v>
      </c>
      <c r="F300" s="16">
        <v>9.0909090909090898E-2</v>
      </c>
      <c r="G300" s="16">
        <v>8.8235294117647106E-2</v>
      </c>
      <c r="H300" s="16">
        <v>0.125</v>
      </c>
      <c r="I300" s="16">
        <v>0.117021276595745</v>
      </c>
      <c r="J300" s="16">
        <v>4.47761194029851E-2</v>
      </c>
      <c r="K300" s="16">
        <v>9.6774193548387094E-2</v>
      </c>
      <c r="L300" s="16">
        <v>6.7415730337078594E-2</v>
      </c>
      <c r="M300" s="16">
        <v>0.2</v>
      </c>
      <c r="N300" s="16">
        <v>8.8235294117647106E-2</v>
      </c>
      <c r="O300" s="16">
        <v>0.214285714285714</v>
      </c>
      <c r="P300" s="16"/>
      <c r="Q300" s="16">
        <v>3.1746031746031703E-2</v>
      </c>
      <c r="R300" s="16">
        <v>8.4507042253521097E-2</v>
      </c>
      <c r="S300" s="16">
        <v>6.4516129032258104E-2</v>
      </c>
      <c r="T300" s="16">
        <v>1.4084507042253501E-2</v>
      </c>
      <c r="U300" s="16">
        <v>0.14516129032258099</v>
      </c>
      <c r="V300" s="16">
        <v>0.118811881188119</v>
      </c>
      <c r="W300" s="16">
        <v>0.19298245614035101</v>
      </c>
      <c r="X300" s="16">
        <v>9.5744680851063801E-2</v>
      </c>
      <c r="Y300" s="16">
        <v>0.10773480662983401</v>
      </c>
      <c r="Z300" s="16"/>
      <c r="AA300" s="16">
        <v>0.10294117647058799</v>
      </c>
      <c r="AB300" s="16">
        <v>0.105263157894737</v>
      </c>
      <c r="AC300" s="16"/>
      <c r="AD300" s="16">
        <v>6.4748201438848907E-2</v>
      </c>
      <c r="AE300" s="16">
        <v>4.6153846153846198E-2</v>
      </c>
      <c r="AF300" s="16">
        <v>6.3492063492063502E-2</v>
      </c>
      <c r="AG300" s="16">
        <v>8.3333333333333301E-2</v>
      </c>
      <c r="AH300" s="16">
        <v>0.15384615384615399</v>
      </c>
      <c r="AI300" s="16">
        <v>9.7826086956521702E-2</v>
      </c>
      <c r="AJ300" s="16">
        <v>0.13445378151260501</v>
      </c>
      <c r="AK300" s="16">
        <v>0.101123595505618</v>
      </c>
      <c r="AL300" s="16">
        <v>9.5744680851063801E-2</v>
      </c>
      <c r="AM300" s="16">
        <v>0.141025641025641</v>
      </c>
      <c r="AN300" s="16"/>
      <c r="AO300" s="16">
        <v>0.11224489795918401</v>
      </c>
      <c r="AP300" s="16">
        <v>9.9601593625498003E-2</v>
      </c>
      <c r="AQ300" s="16">
        <v>7.4285714285714302E-2</v>
      </c>
      <c r="AR300" s="16">
        <v>0.123711340206186</v>
      </c>
      <c r="AS300" s="16">
        <v>8.6206896551724102E-2</v>
      </c>
      <c r="AT300" s="16">
        <v>0.1</v>
      </c>
      <c r="AU300" s="16"/>
      <c r="AV300" s="16">
        <v>0.1875</v>
      </c>
      <c r="AW300" s="16">
        <v>0</v>
      </c>
      <c r="AX300" s="16">
        <v>9.2592592592592601E-2</v>
      </c>
      <c r="AY300" s="16">
        <v>0.25</v>
      </c>
      <c r="AZ300" s="16">
        <v>0.14285714285714299</v>
      </c>
      <c r="BA300" s="16">
        <v>5.8823529411764698E-2</v>
      </c>
      <c r="BB300" s="16">
        <v>6.7307692307692304E-2</v>
      </c>
      <c r="BC300" s="16">
        <v>0.2</v>
      </c>
      <c r="BD300" s="16">
        <v>9.5238095238095205E-2</v>
      </c>
      <c r="BE300" s="16">
        <v>0.115942028985507</v>
      </c>
      <c r="BF300" s="16">
        <v>6.3636363636363602E-2</v>
      </c>
      <c r="BG300" s="16">
        <v>0.11764705882352899</v>
      </c>
      <c r="BH300" s="16">
        <v>0.122222222222222</v>
      </c>
      <c r="BI300" s="16">
        <v>0.05</v>
      </c>
      <c r="BJ300" s="16">
        <v>6.6666666666666693E-2</v>
      </c>
      <c r="BK300" s="16">
        <v>0.1875</v>
      </c>
      <c r="BL300" s="16">
        <v>9.8039215686274495E-2</v>
      </c>
      <c r="BM300" s="16">
        <v>0.11111111111111099</v>
      </c>
      <c r="BN300" s="16">
        <v>0.11111111111111099</v>
      </c>
      <c r="BO300" s="16"/>
      <c r="BP300" s="16">
        <v>0.115334207077326</v>
      </c>
      <c r="BQ300" s="16"/>
      <c r="BR300" s="16">
        <v>0.10344827586206901</v>
      </c>
      <c r="BS300" s="16"/>
      <c r="BT300" s="16">
        <v>0.107226107226107</v>
      </c>
    </row>
    <row r="301" spans="2:72" x14ac:dyDescent="0.2">
      <c r="B301" t="s">
        <v>207</v>
      </c>
      <c r="C301" s="16">
        <v>0.11688311688311701</v>
      </c>
      <c r="D301" s="16">
        <v>0.11304347826087</v>
      </c>
      <c r="E301" s="16">
        <v>9.2436974789915999E-2</v>
      </c>
      <c r="F301" s="16">
        <v>9.0909090909090898E-2</v>
      </c>
      <c r="G301" s="16">
        <v>0.11764705882352899</v>
      </c>
      <c r="H301" s="16">
        <v>0.107142857142857</v>
      </c>
      <c r="I301" s="16">
        <v>0.12765957446808501</v>
      </c>
      <c r="J301" s="16">
        <v>0.119402985074627</v>
      </c>
      <c r="K301" s="16">
        <v>0.12903225806451599</v>
      </c>
      <c r="L301" s="16">
        <v>0.19101123595505601</v>
      </c>
      <c r="M301" s="16">
        <v>7.4999999999999997E-2</v>
      </c>
      <c r="N301" s="16">
        <v>8.8235294117647106E-2</v>
      </c>
      <c r="O301" s="16">
        <v>0.14285714285714299</v>
      </c>
      <c r="P301" s="16"/>
      <c r="Q301" s="16">
        <v>1.58730158730159E-2</v>
      </c>
      <c r="R301" s="16">
        <v>0.154929577464789</v>
      </c>
      <c r="S301" s="16">
        <v>0.14516129032258099</v>
      </c>
      <c r="T301" s="16">
        <v>0.11267605633802801</v>
      </c>
      <c r="U301" s="16">
        <v>0.19354838709677399</v>
      </c>
      <c r="V301" s="16">
        <v>0.13861386138613899</v>
      </c>
      <c r="W301" s="16">
        <v>9.6491228070175405E-2</v>
      </c>
      <c r="X301" s="16">
        <v>0.10638297872340401</v>
      </c>
      <c r="Y301" s="16">
        <v>0.113259668508287</v>
      </c>
      <c r="Z301" s="16"/>
      <c r="AA301" s="16">
        <v>0.121323529411765</v>
      </c>
      <c r="AB301" s="16">
        <v>0.11184210526315801</v>
      </c>
      <c r="AC301" s="16"/>
      <c r="AD301" s="16">
        <v>0.12230215827338101</v>
      </c>
      <c r="AE301" s="16">
        <v>0.15384615384615399</v>
      </c>
      <c r="AF301" s="16">
        <v>0.158730158730159</v>
      </c>
      <c r="AG301" s="16">
        <v>6.25E-2</v>
      </c>
      <c r="AH301" s="16">
        <v>0.115384615384615</v>
      </c>
      <c r="AI301" s="16">
        <v>0.108695652173913</v>
      </c>
      <c r="AJ301" s="16">
        <v>0.10084033613445401</v>
      </c>
      <c r="AK301" s="16">
        <v>0.14606741573033699</v>
      </c>
      <c r="AL301" s="16">
        <v>0.14893617021276601</v>
      </c>
      <c r="AM301" s="16">
        <v>0.102564102564103</v>
      </c>
      <c r="AN301" s="16"/>
      <c r="AO301" s="16">
        <v>0.11734693877551</v>
      </c>
      <c r="AP301" s="16">
        <v>0.119521912350598</v>
      </c>
      <c r="AQ301" s="16">
        <v>0.125714285714286</v>
      </c>
      <c r="AR301" s="16">
        <v>8.2474226804123696E-2</v>
      </c>
      <c r="AS301" s="16">
        <v>0.13793103448275901</v>
      </c>
      <c r="AT301" s="16">
        <v>0.15</v>
      </c>
      <c r="AU301" s="16"/>
      <c r="AV301" s="16">
        <v>0.1875</v>
      </c>
      <c r="AW301" s="16">
        <v>0</v>
      </c>
      <c r="AX301" s="16">
        <v>9.2592592592592601E-2</v>
      </c>
      <c r="AY301" s="16">
        <v>0.16666666666666699</v>
      </c>
      <c r="AZ301" s="16">
        <v>0</v>
      </c>
      <c r="BA301" s="16">
        <v>0.10294117647058799</v>
      </c>
      <c r="BB301" s="16">
        <v>0.115384615384615</v>
      </c>
      <c r="BC301" s="16">
        <v>6.6666666666666693E-2</v>
      </c>
      <c r="BD301" s="16">
        <v>0.238095238095238</v>
      </c>
      <c r="BE301" s="16">
        <v>0.106280193236715</v>
      </c>
      <c r="BF301" s="16">
        <v>0.145454545454545</v>
      </c>
      <c r="BG301" s="16">
        <v>5.8823529411764698E-2</v>
      </c>
      <c r="BH301" s="16">
        <v>0.122222222222222</v>
      </c>
      <c r="BI301" s="16">
        <v>0.1</v>
      </c>
      <c r="BJ301" s="16">
        <v>0.2</v>
      </c>
      <c r="BK301" s="16">
        <v>6.25E-2</v>
      </c>
      <c r="BL301" s="16">
        <v>0.15686274509803899</v>
      </c>
      <c r="BM301" s="16">
        <v>0.194444444444444</v>
      </c>
      <c r="BN301" s="16">
        <v>8.3333333333333301E-2</v>
      </c>
      <c r="BO301" s="16"/>
      <c r="BP301" s="16">
        <v>0.116644823066841</v>
      </c>
      <c r="BQ301" s="16"/>
      <c r="BR301" s="16">
        <v>0.10862068965517201</v>
      </c>
      <c r="BS301" s="16"/>
      <c r="BT301" s="16">
        <v>0.107226107226107</v>
      </c>
    </row>
    <row r="302" spans="2:72" x14ac:dyDescent="0.2">
      <c r="B302" t="s">
        <v>208</v>
      </c>
      <c r="C302" s="16">
        <v>0.12987012987013</v>
      </c>
      <c r="D302" s="16">
        <v>0.15942028985507201</v>
      </c>
      <c r="E302" s="16">
        <v>0.10084033613445401</v>
      </c>
      <c r="F302" s="16">
        <v>0.18181818181818199</v>
      </c>
      <c r="G302" s="16">
        <v>8.8235294117647106E-2</v>
      </c>
      <c r="H302" s="16">
        <v>0.14285714285714299</v>
      </c>
      <c r="I302" s="16">
        <v>9.5744680851063801E-2</v>
      </c>
      <c r="J302" s="16">
        <v>0.104477611940299</v>
      </c>
      <c r="K302" s="16">
        <v>0.25806451612903197</v>
      </c>
      <c r="L302" s="16">
        <v>0.101123595505618</v>
      </c>
      <c r="M302" s="16">
        <v>0.1</v>
      </c>
      <c r="N302" s="16">
        <v>8.8235294117647106E-2</v>
      </c>
      <c r="O302" s="16">
        <v>7.1428571428571397E-2</v>
      </c>
      <c r="P302" s="16"/>
      <c r="Q302" s="16">
        <v>9.5238095238095205E-2</v>
      </c>
      <c r="R302" s="16">
        <v>8.4507042253521097E-2</v>
      </c>
      <c r="S302" s="16">
        <v>0.14516129032258099</v>
      </c>
      <c r="T302" s="16">
        <v>0.12676056338028199</v>
      </c>
      <c r="U302" s="16">
        <v>9.6774193548387094E-2</v>
      </c>
      <c r="V302" s="16">
        <v>0.14851485148514901</v>
      </c>
      <c r="W302" s="16">
        <v>0.13157894736842099</v>
      </c>
      <c r="X302" s="16">
        <v>0.20212765957446799</v>
      </c>
      <c r="Y302" s="16">
        <v>0.124309392265193</v>
      </c>
      <c r="Z302" s="16"/>
      <c r="AA302" s="16">
        <v>0.121323529411765</v>
      </c>
      <c r="AB302" s="16">
        <v>0.140350877192982</v>
      </c>
      <c r="AC302" s="16"/>
      <c r="AD302" s="16">
        <v>7.9136690647481994E-2</v>
      </c>
      <c r="AE302" s="16">
        <v>0.15384615384615399</v>
      </c>
      <c r="AF302" s="16">
        <v>9.5238095238095205E-2</v>
      </c>
      <c r="AG302" s="16">
        <v>9.375E-2</v>
      </c>
      <c r="AH302" s="16">
        <v>0.115384615384615</v>
      </c>
      <c r="AI302" s="16">
        <v>0.141304347826087</v>
      </c>
      <c r="AJ302" s="16">
        <v>0.218487394957983</v>
      </c>
      <c r="AK302" s="16">
        <v>0.14606741573033699</v>
      </c>
      <c r="AL302" s="16">
        <v>6.3829787234042507E-2</v>
      </c>
      <c r="AM302" s="16">
        <v>0.16666666666666699</v>
      </c>
      <c r="AN302" s="16"/>
      <c r="AO302" s="16">
        <v>0.11224489795918401</v>
      </c>
      <c r="AP302" s="16">
        <v>0.107569721115538</v>
      </c>
      <c r="AQ302" s="16">
        <v>0.16571428571428601</v>
      </c>
      <c r="AR302" s="16">
        <v>0.20618556701030899</v>
      </c>
      <c r="AS302" s="16">
        <v>0.13793103448275901</v>
      </c>
      <c r="AT302" s="16">
        <v>0.1</v>
      </c>
      <c r="AU302" s="16"/>
      <c r="AV302" s="16">
        <v>6.25E-2</v>
      </c>
      <c r="AW302" s="16">
        <v>0</v>
      </c>
      <c r="AX302" s="16">
        <v>0.148148148148148</v>
      </c>
      <c r="AY302" s="16">
        <v>0</v>
      </c>
      <c r="AZ302" s="16">
        <v>0</v>
      </c>
      <c r="BA302" s="16">
        <v>0.13235294117647101</v>
      </c>
      <c r="BB302" s="16">
        <v>0.134615384615385</v>
      </c>
      <c r="BC302" s="16">
        <v>3.3333333333333298E-2</v>
      </c>
      <c r="BD302" s="16">
        <v>4.7619047619047603E-2</v>
      </c>
      <c r="BE302" s="16">
        <v>0.173913043478261</v>
      </c>
      <c r="BF302" s="16">
        <v>0.118181818181818</v>
      </c>
      <c r="BG302" s="16">
        <v>0.17647058823529399</v>
      </c>
      <c r="BH302" s="16">
        <v>0.14444444444444399</v>
      </c>
      <c r="BI302" s="16">
        <v>0.1</v>
      </c>
      <c r="BJ302" s="16">
        <v>0.2</v>
      </c>
      <c r="BK302" s="16">
        <v>0.22916666666666699</v>
      </c>
      <c r="BL302" s="16">
        <v>9.8039215686274495E-2</v>
      </c>
      <c r="BM302" s="16">
        <v>0</v>
      </c>
      <c r="BN302" s="16">
        <v>5.5555555555555601E-2</v>
      </c>
      <c r="BO302" s="16"/>
      <c r="BP302" s="16">
        <v>0.13892529488859801</v>
      </c>
      <c r="BQ302" s="16"/>
      <c r="BR302" s="16">
        <v>0.13965517241379299</v>
      </c>
      <c r="BS302" s="16"/>
      <c r="BT302" s="16">
        <v>0.13986013986014001</v>
      </c>
    </row>
    <row r="303" spans="2:72" x14ac:dyDescent="0.2">
      <c r="B303" t="s">
        <v>209</v>
      </c>
      <c r="C303" s="16">
        <v>9.8901098901098897E-2</v>
      </c>
      <c r="D303" s="16">
        <v>0.101449275362319</v>
      </c>
      <c r="E303" s="16">
        <v>0.109243697478992</v>
      </c>
      <c r="F303" s="16">
        <v>0.13636363636363599</v>
      </c>
      <c r="G303" s="16">
        <v>0.13235294117647101</v>
      </c>
      <c r="H303" s="16">
        <v>0.107142857142857</v>
      </c>
      <c r="I303" s="16">
        <v>5.31914893617021E-2</v>
      </c>
      <c r="J303" s="16">
        <v>7.4626865671641798E-2</v>
      </c>
      <c r="K303" s="16">
        <v>9.6774193548387094E-2</v>
      </c>
      <c r="L303" s="16">
        <v>8.98876404494382E-2</v>
      </c>
      <c r="M303" s="16">
        <v>7.4999999999999997E-2</v>
      </c>
      <c r="N303" s="16">
        <v>0.14705882352941199</v>
      </c>
      <c r="O303" s="16">
        <v>7.1428571428571397E-2</v>
      </c>
      <c r="P303" s="16"/>
      <c r="Q303" s="16">
        <v>3.1746031746031703E-2</v>
      </c>
      <c r="R303" s="16">
        <v>7.0422535211267595E-2</v>
      </c>
      <c r="S303" s="16">
        <v>3.2258064516128997E-2</v>
      </c>
      <c r="T303" s="16">
        <v>9.85915492957746E-2</v>
      </c>
      <c r="U303" s="16">
        <v>6.4516129032258104E-2</v>
      </c>
      <c r="V303" s="16">
        <v>9.9009900990099001E-2</v>
      </c>
      <c r="W303" s="16">
        <v>9.6491228070175405E-2</v>
      </c>
      <c r="X303" s="16">
        <v>9.5744680851063801E-2</v>
      </c>
      <c r="Y303" s="16">
        <v>0.13535911602209899</v>
      </c>
      <c r="Z303" s="16"/>
      <c r="AA303" s="16">
        <v>7.5367647058823498E-2</v>
      </c>
      <c r="AB303" s="16">
        <v>0.12719298245614</v>
      </c>
      <c r="AC303" s="16"/>
      <c r="AD303" s="16">
        <v>6.4748201438848907E-2</v>
      </c>
      <c r="AE303" s="16">
        <v>6.15384615384615E-2</v>
      </c>
      <c r="AF303" s="16">
        <v>4.7619047619047603E-2</v>
      </c>
      <c r="AG303" s="16">
        <v>8.3333333333333301E-2</v>
      </c>
      <c r="AH303" s="16">
        <v>8.9743589743589702E-2</v>
      </c>
      <c r="AI303" s="16">
        <v>0.108695652173913</v>
      </c>
      <c r="AJ303" s="16">
        <v>6.7226890756302504E-2</v>
      </c>
      <c r="AK303" s="16">
        <v>0.16853932584269701</v>
      </c>
      <c r="AL303" s="16">
        <v>0.21276595744680901</v>
      </c>
      <c r="AM303" s="16">
        <v>8.9743589743589702E-2</v>
      </c>
      <c r="AN303" s="16"/>
      <c r="AO303" s="16">
        <v>6.1224489795918401E-2</v>
      </c>
      <c r="AP303" s="16">
        <v>9.56175298804781E-2</v>
      </c>
      <c r="AQ303" s="16">
        <v>0.154285714285714</v>
      </c>
      <c r="AR303" s="16">
        <v>0.123711340206186</v>
      </c>
      <c r="AS303" s="16">
        <v>0.17241379310344801</v>
      </c>
      <c r="AT303" s="16">
        <v>0.05</v>
      </c>
      <c r="AU303" s="16"/>
      <c r="AV303" s="16">
        <v>6.25E-2</v>
      </c>
      <c r="AW303" s="16">
        <v>0.2</v>
      </c>
      <c r="AX303" s="16">
        <v>0.13888888888888901</v>
      </c>
      <c r="AY303" s="16">
        <v>0.16666666666666699</v>
      </c>
      <c r="AZ303" s="16">
        <v>0</v>
      </c>
      <c r="BA303" s="16">
        <v>8.8235294117647106E-2</v>
      </c>
      <c r="BB303" s="16">
        <v>8.6538461538461495E-2</v>
      </c>
      <c r="BC303" s="16">
        <v>0.1</v>
      </c>
      <c r="BD303" s="16">
        <v>0</v>
      </c>
      <c r="BE303" s="16">
        <v>0.13043478260869601</v>
      </c>
      <c r="BF303" s="16">
        <v>0.13636363636363599</v>
      </c>
      <c r="BG303" s="16">
        <v>0.11764705882352899</v>
      </c>
      <c r="BH303" s="16">
        <v>7.7777777777777807E-2</v>
      </c>
      <c r="BI303" s="16">
        <v>0.05</v>
      </c>
      <c r="BJ303" s="16">
        <v>6.6666666666666693E-2</v>
      </c>
      <c r="BK303" s="16">
        <v>2.0833333333333301E-2</v>
      </c>
      <c r="BL303" s="16">
        <v>5.8823529411764698E-2</v>
      </c>
      <c r="BM303" s="16">
        <v>5.5555555555555601E-2</v>
      </c>
      <c r="BN303" s="16">
        <v>8.3333333333333301E-2</v>
      </c>
      <c r="BO303" s="16"/>
      <c r="BP303" s="16">
        <v>0.115334207077326</v>
      </c>
      <c r="BQ303" s="16"/>
      <c r="BR303" s="16">
        <v>0.11724137931034501</v>
      </c>
      <c r="BS303" s="16"/>
      <c r="BT303" s="16">
        <v>0.14219114219114201</v>
      </c>
    </row>
    <row r="304" spans="2:72" x14ac:dyDescent="0.2">
      <c r="B304" t="s">
        <v>210</v>
      </c>
      <c r="C304" s="16">
        <v>0.13586413586413601</v>
      </c>
      <c r="D304" s="16">
        <v>0.17971014492753601</v>
      </c>
      <c r="E304" s="16">
        <v>7.5630252100840303E-2</v>
      </c>
      <c r="F304" s="16">
        <v>4.5454545454545497E-2</v>
      </c>
      <c r="G304" s="16">
        <v>0.17647058823529399</v>
      </c>
      <c r="H304" s="16">
        <v>0.107142857142857</v>
      </c>
      <c r="I304" s="16">
        <v>0.12765957446808501</v>
      </c>
      <c r="J304" s="16">
        <v>0.119402985074627</v>
      </c>
      <c r="K304" s="16">
        <v>9.6774193548387094E-2</v>
      </c>
      <c r="L304" s="16">
        <v>0.123595505617978</v>
      </c>
      <c r="M304" s="16">
        <v>0.1</v>
      </c>
      <c r="N304" s="16">
        <v>0.17647058823529399</v>
      </c>
      <c r="O304" s="16">
        <v>7.1428571428571397E-2</v>
      </c>
      <c r="P304" s="16"/>
      <c r="Q304" s="16">
        <v>0.158730158730159</v>
      </c>
      <c r="R304" s="16">
        <v>8.4507042253521097E-2</v>
      </c>
      <c r="S304" s="16">
        <v>0.112903225806452</v>
      </c>
      <c r="T304" s="16">
        <v>8.4507042253521097E-2</v>
      </c>
      <c r="U304" s="16">
        <v>0.14516129032258099</v>
      </c>
      <c r="V304" s="16">
        <v>7.9207920792079195E-2</v>
      </c>
      <c r="W304" s="16">
        <v>8.7719298245614002E-2</v>
      </c>
      <c r="X304" s="16">
        <v>0.170212765957447</v>
      </c>
      <c r="Y304" s="16">
        <v>0.17679558011049701</v>
      </c>
      <c r="Z304" s="16"/>
      <c r="AA304" s="16">
        <v>0.10294117647058799</v>
      </c>
      <c r="AB304" s="16">
        <v>0.175438596491228</v>
      </c>
      <c r="AC304" s="16"/>
      <c r="AD304" s="16">
        <v>0.100719424460432</v>
      </c>
      <c r="AE304" s="16">
        <v>0.107692307692308</v>
      </c>
      <c r="AF304" s="16">
        <v>7.9365079365079402E-2</v>
      </c>
      <c r="AG304" s="16">
        <v>0.16666666666666699</v>
      </c>
      <c r="AH304" s="16">
        <v>8.9743589743589702E-2</v>
      </c>
      <c r="AI304" s="16">
        <v>0.13043478260869601</v>
      </c>
      <c r="AJ304" s="16">
        <v>0.151260504201681</v>
      </c>
      <c r="AK304" s="16">
        <v>0.112359550561798</v>
      </c>
      <c r="AL304" s="16">
        <v>0.22340425531914901</v>
      </c>
      <c r="AM304" s="16">
        <v>0.16025641025640999</v>
      </c>
      <c r="AN304" s="16"/>
      <c r="AO304" s="16">
        <v>7.6530612244898003E-2</v>
      </c>
      <c r="AP304" s="16">
        <v>0.127490039840637</v>
      </c>
      <c r="AQ304" s="16">
        <v>0.154285714285714</v>
      </c>
      <c r="AR304" s="16">
        <v>0.216494845360825</v>
      </c>
      <c r="AS304" s="16">
        <v>0.31034482758620702</v>
      </c>
      <c r="AT304" s="16">
        <v>0.3</v>
      </c>
      <c r="AU304" s="16"/>
      <c r="AV304" s="16">
        <v>0.1875</v>
      </c>
      <c r="AW304" s="16">
        <v>0</v>
      </c>
      <c r="AX304" s="16">
        <v>0.17592592592592601</v>
      </c>
      <c r="AY304" s="16">
        <v>0</v>
      </c>
      <c r="AZ304" s="16">
        <v>0</v>
      </c>
      <c r="BA304" s="16">
        <v>0.14705882352941199</v>
      </c>
      <c r="BB304" s="16">
        <v>0.125</v>
      </c>
      <c r="BC304" s="16">
        <v>0.1</v>
      </c>
      <c r="BD304" s="16">
        <v>0.14285714285714299</v>
      </c>
      <c r="BE304" s="16">
        <v>0.202898550724638</v>
      </c>
      <c r="BF304" s="16">
        <v>0.13636363636363599</v>
      </c>
      <c r="BG304" s="16">
        <v>5.8823529411764698E-2</v>
      </c>
      <c r="BH304" s="16">
        <v>7.7777777777777807E-2</v>
      </c>
      <c r="BI304" s="16">
        <v>0.05</v>
      </c>
      <c r="BJ304" s="16">
        <v>0.133333333333333</v>
      </c>
      <c r="BK304" s="16">
        <v>8.3333333333333301E-2</v>
      </c>
      <c r="BL304" s="16">
        <v>7.8431372549019607E-2</v>
      </c>
      <c r="BM304" s="16">
        <v>0.16666666666666699</v>
      </c>
      <c r="BN304" s="16">
        <v>8.3333333333333301E-2</v>
      </c>
      <c r="BO304" s="16"/>
      <c r="BP304" s="16">
        <v>0.14809960681520301</v>
      </c>
      <c r="BQ304" s="16"/>
      <c r="BR304" s="16">
        <v>0.13793103448275901</v>
      </c>
      <c r="BS304" s="16"/>
      <c r="BT304" s="16">
        <v>0.14918414918414899</v>
      </c>
    </row>
    <row r="305" spans="2:72" x14ac:dyDescent="0.2">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row>
    <row r="306" spans="2:72" x14ac:dyDescent="0.2">
      <c r="B306" s="6" t="s">
        <v>217</v>
      </c>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row>
    <row r="307" spans="2:72" x14ac:dyDescent="0.2">
      <c r="B307" s="22" t="s">
        <v>92</v>
      </c>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row>
    <row r="308" spans="2:72" x14ac:dyDescent="0.2">
      <c r="B308" t="s">
        <v>203</v>
      </c>
      <c r="C308" s="16">
        <v>5.9940059940059897E-3</v>
      </c>
      <c r="D308" s="16">
        <v>5.7971014492753598E-3</v>
      </c>
      <c r="E308" s="16">
        <v>0</v>
      </c>
      <c r="F308" s="16">
        <v>0</v>
      </c>
      <c r="G308" s="16">
        <v>0</v>
      </c>
      <c r="H308" s="16">
        <v>0</v>
      </c>
      <c r="I308" s="16">
        <v>2.1276595744680899E-2</v>
      </c>
      <c r="J308" s="16">
        <v>1.49253731343284E-2</v>
      </c>
      <c r="K308" s="16">
        <v>0</v>
      </c>
      <c r="L308" s="16">
        <v>1.1235955056179799E-2</v>
      </c>
      <c r="M308" s="16">
        <v>0</v>
      </c>
      <c r="N308" s="16">
        <v>0</v>
      </c>
      <c r="O308" s="16">
        <v>0</v>
      </c>
      <c r="P308" s="16"/>
      <c r="Q308" s="16">
        <v>1.58730158730159E-2</v>
      </c>
      <c r="R308" s="16">
        <v>1.4084507042253501E-2</v>
      </c>
      <c r="S308" s="16">
        <v>1.6129032258064498E-2</v>
      </c>
      <c r="T308" s="16">
        <v>1.4084507042253501E-2</v>
      </c>
      <c r="U308" s="16">
        <v>0</v>
      </c>
      <c r="V308" s="16">
        <v>0</v>
      </c>
      <c r="W308" s="16">
        <v>0</v>
      </c>
      <c r="X308" s="16">
        <v>0</v>
      </c>
      <c r="Y308" s="16">
        <v>5.5248618784530402E-3</v>
      </c>
      <c r="Z308" s="16"/>
      <c r="AA308" s="16">
        <v>7.3529411764705899E-3</v>
      </c>
      <c r="AB308" s="16">
        <v>4.3859649122806998E-3</v>
      </c>
      <c r="AC308" s="16"/>
      <c r="AD308" s="16">
        <v>1.4388489208633099E-2</v>
      </c>
      <c r="AE308" s="16">
        <v>0</v>
      </c>
      <c r="AF308" s="16">
        <v>3.1746031746031703E-2</v>
      </c>
      <c r="AG308" s="16">
        <v>0</v>
      </c>
      <c r="AH308" s="16">
        <v>0</v>
      </c>
      <c r="AI308" s="16">
        <v>0</v>
      </c>
      <c r="AJ308" s="16">
        <v>0</v>
      </c>
      <c r="AK308" s="16">
        <v>0</v>
      </c>
      <c r="AL308" s="16">
        <v>0</v>
      </c>
      <c r="AM308" s="16">
        <v>1.2820512820512799E-2</v>
      </c>
      <c r="AN308" s="16"/>
      <c r="AO308" s="16">
        <v>7.6530612244898001E-3</v>
      </c>
      <c r="AP308" s="16">
        <v>7.9681274900398405E-3</v>
      </c>
      <c r="AQ308" s="16">
        <v>0</v>
      </c>
      <c r="AR308" s="16">
        <v>1.03092783505155E-2</v>
      </c>
      <c r="AS308" s="16">
        <v>0</v>
      </c>
      <c r="AT308" s="16">
        <v>0</v>
      </c>
      <c r="AU308" s="16"/>
      <c r="AV308" s="16">
        <v>6.25E-2</v>
      </c>
      <c r="AW308" s="16">
        <v>0</v>
      </c>
      <c r="AX308" s="16">
        <v>0</v>
      </c>
      <c r="AY308" s="16">
        <v>0</v>
      </c>
      <c r="AZ308" s="16">
        <v>0</v>
      </c>
      <c r="BA308" s="16">
        <v>1.4705882352941201E-2</v>
      </c>
      <c r="BB308" s="16">
        <v>9.6153846153846194E-3</v>
      </c>
      <c r="BC308" s="16">
        <v>0</v>
      </c>
      <c r="BD308" s="16">
        <v>0</v>
      </c>
      <c r="BE308" s="16">
        <v>4.8309178743961402E-3</v>
      </c>
      <c r="BF308" s="16">
        <v>0</v>
      </c>
      <c r="BG308" s="16">
        <v>0</v>
      </c>
      <c r="BH308" s="16">
        <v>1.1111111111111099E-2</v>
      </c>
      <c r="BI308" s="16">
        <v>0</v>
      </c>
      <c r="BJ308" s="16">
        <v>0</v>
      </c>
      <c r="BK308" s="16">
        <v>0</v>
      </c>
      <c r="BL308" s="16">
        <v>0</v>
      </c>
      <c r="BM308" s="16">
        <v>2.7777777777777801E-2</v>
      </c>
      <c r="BN308" s="16">
        <v>0</v>
      </c>
      <c r="BO308" s="16"/>
      <c r="BP308" s="16">
        <v>5.2424639580602901E-3</v>
      </c>
      <c r="BQ308" s="16"/>
      <c r="BR308" s="16">
        <v>3.4482758620689698E-3</v>
      </c>
      <c r="BS308" s="16"/>
      <c r="BT308" s="16">
        <v>4.6620046620046603E-3</v>
      </c>
    </row>
    <row r="309" spans="2:72" x14ac:dyDescent="0.2">
      <c r="B309" t="s">
        <v>204</v>
      </c>
      <c r="C309" s="16">
        <v>3.2967032967033003E-2</v>
      </c>
      <c r="D309" s="16">
        <v>4.3478260869565202E-2</v>
      </c>
      <c r="E309" s="16">
        <v>5.8823529411764698E-2</v>
      </c>
      <c r="F309" s="16">
        <v>2.27272727272727E-2</v>
      </c>
      <c r="G309" s="16">
        <v>1.4705882352941201E-2</v>
      </c>
      <c r="H309" s="16">
        <v>1.7857142857142901E-2</v>
      </c>
      <c r="I309" s="16">
        <v>0</v>
      </c>
      <c r="J309" s="16">
        <v>2.9850746268656699E-2</v>
      </c>
      <c r="K309" s="16">
        <v>0</v>
      </c>
      <c r="L309" s="16">
        <v>3.3707865168539297E-2</v>
      </c>
      <c r="M309" s="16">
        <v>0.05</v>
      </c>
      <c r="N309" s="16">
        <v>2.9411764705882401E-2</v>
      </c>
      <c r="O309" s="16">
        <v>0</v>
      </c>
      <c r="P309" s="16"/>
      <c r="Q309" s="16">
        <v>4.7619047619047603E-2</v>
      </c>
      <c r="R309" s="16">
        <v>4.2253521126760597E-2</v>
      </c>
      <c r="S309" s="16">
        <v>4.8387096774193498E-2</v>
      </c>
      <c r="T309" s="16">
        <v>1.4084507042253501E-2</v>
      </c>
      <c r="U309" s="16">
        <v>0</v>
      </c>
      <c r="V309" s="16">
        <v>1.9801980198019799E-2</v>
      </c>
      <c r="W309" s="16">
        <v>1.7543859649122799E-2</v>
      </c>
      <c r="X309" s="16">
        <v>2.1276595744680899E-2</v>
      </c>
      <c r="Y309" s="16">
        <v>4.4198895027624301E-2</v>
      </c>
      <c r="Z309" s="16"/>
      <c r="AA309" s="16">
        <v>2.5735294117647099E-2</v>
      </c>
      <c r="AB309" s="16">
        <v>3.94736842105263E-2</v>
      </c>
      <c r="AC309" s="16"/>
      <c r="AD309" s="16">
        <v>5.0359712230215799E-2</v>
      </c>
      <c r="AE309" s="16">
        <v>1.5384615384615399E-2</v>
      </c>
      <c r="AF309" s="16">
        <v>1.58730158730159E-2</v>
      </c>
      <c r="AG309" s="16">
        <v>0</v>
      </c>
      <c r="AH309" s="16">
        <v>1.2820512820512799E-2</v>
      </c>
      <c r="AI309" s="16">
        <v>2.1739130434782601E-2</v>
      </c>
      <c r="AJ309" s="16">
        <v>1.6806722689075598E-2</v>
      </c>
      <c r="AK309" s="16">
        <v>8.98876404494382E-2</v>
      </c>
      <c r="AL309" s="16">
        <v>2.1276595744680899E-2</v>
      </c>
      <c r="AM309" s="16">
        <v>5.7692307692307702E-2</v>
      </c>
      <c r="AN309" s="16"/>
      <c r="AO309" s="16">
        <v>3.06122448979592E-2</v>
      </c>
      <c r="AP309" s="16">
        <v>5.1792828685259001E-2</v>
      </c>
      <c r="AQ309" s="16">
        <v>1.7142857142857099E-2</v>
      </c>
      <c r="AR309" s="16">
        <v>2.06185567010309E-2</v>
      </c>
      <c r="AS309" s="16">
        <v>1.72413793103448E-2</v>
      </c>
      <c r="AT309" s="16">
        <v>0.1</v>
      </c>
      <c r="AU309" s="16"/>
      <c r="AV309" s="16">
        <v>0</v>
      </c>
      <c r="AW309" s="16">
        <v>0</v>
      </c>
      <c r="AX309" s="16">
        <v>1.85185185185185E-2</v>
      </c>
      <c r="AY309" s="16">
        <v>0</v>
      </c>
      <c r="AZ309" s="16">
        <v>0</v>
      </c>
      <c r="BA309" s="16">
        <v>4.4117647058823498E-2</v>
      </c>
      <c r="BB309" s="16">
        <v>8.6538461538461495E-2</v>
      </c>
      <c r="BC309" s="16">
        <v>6.6666666666666693E-2</v>
      </c>
      <c r="BD309" s="16">
        <v>0</v>
      </c>
      <c r="BE309" s="16">
        <v>1.9323671497584499E-2</v>
      </c>
      <c r="BF309" s="16">
        <v>2.7272727272727299E-2</v>
      </c>
      <c r="BG309" s="16">
        <v>0</v>
      </c>
      <c r="BH309" s="16">
        <v>4.4444444444444398E-2</v>
      </c>
      <c r="BI309" s="16">
        <v>0</v>
      </c>
      <c r="BJ309" s="16">
        <v>6.6666666666666693E-2</v>
      </c>
      <c r="BK309" s="16">
        <v>0</v>
      </c>
      <c r="BL309" s="16">
        <v>7.8431372549019607E-2</v>
      </c>
      <c r="BM309" s="16">
        <v>0</v>
      </c>
      <c r="BN309" s="16">
        <v>2.7777777777777801E-2</v>
      </c>
      <c r="BO309" s="16"/>
      <c r="BP309" s="16">
        <v>3.2765399737876802E-2</v>
      </c>
      <c r="BQ309" s="16"/>
      <c r="BR309" s="16">
        <v>3.7931034482758599E-2</v>
      </c>
      <c r="BS309" s="16"/>
      <c r="BT309" s="16">
        <v>3.4965034965035002E-2</v>
      </c>
    </row>
    <row r="310" spans="2:72" x14ac:dyDescent="0.2">
      <c r="B310" t="s">
        <v>169</v>
      </c>
      <c r="C310" s="16">
        <v>1.9980019980020001E-2</v>
      </c>
      <c r="D310" s="16">
        <v>2.0289855072463801E-2</v>
      </c>
      <c r="E310" s="16">
        <v>1.6806722689075598E-2</v>
      </c>
      <c r="F310" s="16">
        <v>2.27272727272727E-2</v>
      </c>
      <c r="G310" s="16">
        <v>0</v>
      </c>
      <c r="H310" s="16">
        <v>5.3571428571428603E-2</v>
      </c>
      <c r="I310" s="16">
        <v>2.1276595744680899E-2</v>
      </c>
      <c r="J310" s="16">
        <v>1.49253731343284E-2</v>
      </c>
      <c r="K310" s="16">
        <v>3.2258064516128997E-2</v>
      </c>
      <c r="L310" s="16">
        <v>3.3707865168539297E-2</v>
      </c>
      <c r="M310" s="16">
        <v>0</v>
      </c>
      <c r="N310" s="16">
        <v>0</v>
      </c>
      <c r="O310" s="16">
        <v>0</v>
      </c>
      <c r="P310" s="16"/>
      <c r="Q310" s="16">
        <v>3.1746031746031703E-2</v>
      </c>
      <c r="R310" s="16">
        <v>0</v>
      </c>
      <c r="S310" s="16">
        <v>1.6129032258064498E-2</v>
      </c>
      <c r="T310" s="16">
        <v>1.4084507042253501E-2</v>
      </c>
      <c r="U310" s="16">
        <v>3.2258064516128997E-2</v>
      </c>
      <c r="V310" s="16">
        <v>9.9009900990098994E-3</v>
      </c>
      <c r="W310" s="16">
        <v>1.7543859649122799E-2</v>
      </c>
      <c r="X310" s="16">
        <v>3.1914893617021302E-2</v>
      </c>
      <c r="Y310" s="16">
        <v>2.2099447513812199E-2</v>
      </c>
      <c r="Z310" s="16"/>
      <c r="AA310" s="16">
        <v>1.6544117647058799E-2</v>
      </c>
      <c r="AB310" s="16">
        <v>2.41228070175439E-2</v>
      </c>
      <c r="AC310" s="16"/>
      <c r="AD310" s="16">
        <v>1.4388489208633099E-2</v>
      </c>
      <c r="AE310" s="16">
        <v>0</v>
      </c>
      <c r="AF310" s="16">
        <v>4.7619047619047603E-2</v>
      </c>
      <c r="AG310" s="16">
        <v>2.0833333333333301E-2</v>
      </c>
      <c r="AH310" s="16">
        <v>2.5641025641025599E-2</v>
      </c>
      <c r="AI310" s="16">
        <v>0</v>
      </c>
      <c r="AJ310" s="16">
        <v>2.5210084033613401E-2</v>
      </c>
      <c r="AK310" s="16">
        <v>3.3707865168539297E-2</v>
      </c>
      <c r="AL310" s="16">
        <v>2.1276595744680899E-2</v>
      </c>
      <c r="AM310" s="16">
        <v>1.9230769230769201E-2</v>
      </c>
      <c r="AN310" s="16"/>
      <c r="AO310" s="16">
        <v>3.06122448979592E-2</v>
      </c>
      <c r="AP310" s="16">
        <v>2.3904382470119501E-2</v>
      </c>
      <c r="AQ310" s="16">
        <v>1.1428571428571401E-2</v>
      </c>
      <c r="AR310" s="16">
        <v>0</v>
      </c>
      <c r="AS310" s="16">
        <v>0</v>
      </c>
      <c r="AT310" s="16">
        <v>0</v>
      </c>
      <c r="AU310" s="16"/>
      <c r="AV310" s="16">
        <v>0</v>
      </c>
      <c r="AW310" s="16">
        <v>0</v>
      </c>
      <c r="AX310" s="16">
        <v>0</v>
      </c>
      <c r="AY310" s="16">
        <v>0</v>
      </c>
      <c r="AZ310" s="16">
        <v>0</v>
      </c>
      <c r="BA310" s="16">
        <v>1.4705882352941201E-2</v>
      </c>
      <c r="BB310" s="16">
        <v>1.9230769230769201E-2</v>
      </c>
      <c r="BC310" s="16">
        <v>6.6666666666666693E-2</v>
      </c>
      <c r="BD310" s="16">
        <v>0</v>
      </c>
      <c r="BE310" s="16">
        <v>9.6618357487922701E-3</v>
      </c>
      <c r="BF310" s="16">
        <v>3.6363636363636397E-2</v>
      </c>
      <c r="BG310" s="16">
        <v>0</v>
      </c>
      <c r="BH310" s="16">
        <v>4.4444444444444398E-2</v>
      </c>
      <c r="BI310" s="16">
        <v>0</v>
      </c>
      <c r="BJ310" s="16">
        <v>0</v>
      </c>
      <c r="BK310" s="16">
        <v>4.1666666666666699E-2</v>
      </c>
      <c r="BL310" s="16">
        <v>3.9215686274509803E-2</v>
      </c>
      <c r="BM310" s="16">
        <v>0</v>
      </c>
      <c r="BN310" s="16">
        <v>2.7777777777777801E-2</v>
      </c>
      <c r="BO310" s="16"/>
      <c r="BP310" s="16">
        <v>2.0969855832241199E-2</v>
      </c>
      <c r="BQ310" s="16"/>
      <c r="BR310" s="16">
        <v>2.06896551724138E-2</v>
      </c>
      <c r="BS310" s="16"/>
      <c r="BT310" s="16">
        <v>1.8648018648018599E-2</v>
      </c>
    </row>
    <row r="311" spans="2:72" x14ac:dyDescent="0.2">
      <c r="B311" t="s">
        <v>170</v>
      </c>
      <c r="C311" s="16">
        <v>5.4945054945054903E-2</v>
      </c>
      <c r="D311" s="16">
        <v>5.5072463768115899E-2</v>
      </c>
      <c r="E311" s="16">
        <v>6.7226890756302504E-2</v>
      </c>
      <c r="F311" s="16">
        <v>4.5454545454545497E-2</v>
      </c>
      <c r="G311" s="16">
        <v>1.4705882352941201E-2</v>
      </c>
      <c r="H311" s="16">
        <v>7.1428571428571397E-2</v>
      </c>
      <c r="I311" s="16">
        <v>6.3829787234042507E-2</v>
      </c>
      <c r="J311" s="16">
        <v>4.47761194029851E-2</v>
      </c>
      <c r="K311" s="16">
        <v>3.2258064516128997E-2</v>
      </c>
      <c r="L311" s="16">
        <v>7.8651685393258397E-2</v>
      </c>
      <c r="M311" s="16">
        <v>7.4999999999999997E-2</v>
      </c>
      <c r="N311" s="16">
        <v>2.9411764705882401E-2</v>
      </c>
      <c r="O311" s="16">
        <v>0</v>
      </c>
      <c r="P311" s="16"/>
      <c r="Q311" s="16">
        <v>3.1746031746031703E-2</v>
      </c>
      <c r="R311" s="16">
        <v>0.12676056338028199</v>
      </c>
      <c r="S311" s="16">
        <v>0</v>
      </c>
      <c r="T311" s="16">
        <v>7.0422535211267595E-2</v>
      </c>
      <c r="U311" s="16">
        <v>3.2258064516128997E-2</v>
      </c>
      <c r="V311" s="16">
        <v>8.9108910891089105E-2</v>
      </c>
      <c r="W311" s="16">
        <v>4.3859649122807001E-2</v>
      </c>
      <c r="X311" s="16">
        <v>4.2553191489361701E-2</v>
      </c>
      <c r="Y311" s="16">
        <v>5.24861878453039E-2</v>
      </c>
      <c r="Z311" s="16"/>
      <c r="AA311" s="16">
        <v>5.8823529411764698E-2</v>
      </c>
      <c r="AB311" s="16">
        <v>5.0438596491228102E-2</v>
      </c>
      <c r="AC311" s="16"/>
      <c r="AD311" s="16">
        <v>4.3165467625899297E-2</v>
      </c>
      <c r="AE311" s="16">
        <v>9.2307692307692299E-2</v>
      </c>
      <c r="AF311" s="16">
        <v>0.11111111111111099</v>
      </c>
      <c r="AG311" s="16">
        <v>4.1666666666666699E-2</v>
      </c>
      <c r="AH311" s="16">
        <v>7.69230769230769E-2</v>
      </c>
      <c r="AI311" s="16">
        <v>8.6956521739130405E-2</v>
      </c>
      <c r="AJ311" s="16">
        <v>4.20168067226891E-2</v>
      </c>
      <c r="AK311" s="16">
        <v>4.49438202247191E-2</v>
      </c>
      <c r="AL311" s="16">
        <v>2.1276595744680899E-2</v>
      </c>
      <c r="AM311" s="16">
        <v>4.48717948717949E-2</v>
      </c>
      <c r="AN311" s="16"/>
      <c r="AO311" s="16">
        <v>5.6122448979591802E-2</v>
      </c>
      <c r="AP311" s="16">
        <v>6.3745019920318696E-2</v>
      </c>
      <c r="AQ311" s="16">
        <v>5.7142857142857099E-2</v>
      </c>
      <c r="AR311" s="16">
        <v>5.1546391752577303E-2</v>
      </c>
      <c r="AS311" s="16">
        <v>1.72413793103448E-2</v>
      </c>
      <c r="AT311" s="16">
        <v>0.05</v>
      </c>
      <c r="AU311" s="16"/>
      <c r="AV311" s="16">
        <v>6.25E-2</v>
      </c>
      <c r="AW311" s="16">
        <v>0.2</v>
      </c>
      <c r="AX311" s="16">
        <v>3.7037037037037E-2</v>
      </c>
      <c r="AY311" s="16">
        <v>8.3333333333333301E-2</v>
      </c>
      <c r="AZ311" s="16">
        <v>0</v>
      </c>
      <c r="BA311" s="16">
        <v>4.4117647058823498E-2</v>
      </c>
      <c r="BB311" s="16">
        <v>5.7692307692307702E-2</v>
      </c>
      <c r="BC311" s="16">
        <v>3.3333333333333298E-2</v>
      </c>
      <c r="BD311" s="16">
        <v>4.7619047619047603E-2</v>
      </c>
      <c r="BE311" s="16">
        <v>2.41545893719807E-2</v>
      </c>
      <c r="BF311" s="16">
        <v>7.2727272727272696E-2</v>
      </c>
      <c r="BG311" s="16">
        <v>5.8823529411764698E-2</v>
      </c>
      <c r="BH311" s="16">
        <v>6.6666666666666693E-2</v>
      </c>
      <c r="BI311" s="16">
        <v>0.15</v>
      </c>
      <c r="BJ311" s="16">
        <v>0</v>
      </c>
      <c r="BK311" s="16">
        <v>8.3333333333333301E-2</v>
      </c>
      <c r="BL311" s="16">
        <v>5.8823529411764698E-2</v>
      </c>
      <c r="BM311" s="16">
        <v>0.13888888888888901</v>
      </c>
      <c r="BN311" s="16">
        <v>5.5555555555555601E-2</v>
      </c>
      <c r="BO311" s="16"/>
      <c r="BP311" s="16">
        <v>5.1114023591087798E-2</v>
      </c>
      <c r="BQ311" s="16"/>
      <c r="BR311" s="16">
        <v>6.2068965517241399E-2</v>
      </c>
      <c r="BS311" s="16"/>
      <c r="BT311" s="16">
        <v>5.5944055944055902E-2</v>
      </c>
    </row>
    <row r="312" spans="2:72" x14ac:dyDescent="0.2">
      <c r="B312" t="s">
        <v>171</v>
      </c>
      <c r="C312" s="16">
        <v>8.4915084915084899E-2</v>
      </c>
      <c r="D312" s="16">
        <v>7.8260869565217397E-2</v>
      </c>
      <c r="E312" s="16">
        <v>7.5630252100840303E-2</v>
      </c>
      <c r="F312" s="16">
        <v>6.8181818181818205E-2</v>
      </c>
      <c r="G312" s="16">
        <v>0.14705882352941199</v>
      </c>
      <c r="H312" s="16">
        <v>7.1428571428571397E-2</v>
      </c>
      <c r="I312" s="16">
        <v>7.4468085106383003E-2</v>
      </c>
      <c r="J312" s="16">
        <v>0.104477611940299</v>
      </c>
      <c r="K312" s="16">
        <v>9.6774193548387094E-2</v>
      </c>
      <c r="L312" s="16">
        <v>8.98876404494382E-2</v>
      </c>
      <c r="M312" s="16">
        <v>0.05</v>
      </c>
      <c r="N312" s="16">
        <v>8.8235294117647106E-2</v>
      </c>
      <c r="O312" s="16">
        <v>0.14285714285714299</v>
      </c>
      <c r="P312" s="16"/>
      <c r="Q312" s="16">
        <v>6.3492063492063502E-2</v>
      </c>
      <c r="R312" s="16">
        <v>9.85915492957746E-2</v>
      </c>
      <c r="S312" s="16">
        <v>9.6774193548387094E-2</v>
      </c>
      <c r="T312" s="16">
        <v>0.11267605633802801</v>
      </c>
      <c r="U312" s="16">
        <v>4.8387096774193498E-2</v>
      </c>
      <c r="V312" s="16">
        <v>0.12871287128712899</v>
      </c>
      <c r="W312" s="16">
        <v>0.105263157894737</v>
      </c>
      <c r="X312" s="16">
        <v>5.31914893617021E-2</v>
      </c>
      <c r="Y312" s="16">
        <v>7.4585635359115998E-2</v>
      </c>
      <c r="Z312" s="16"/>
      <c r="AA312" s="16">
        <v>9.7426470588235295E-2</v>
      </c>
      <c r="AB312" s="16">
        <v>7.0175438596491196E-2</v>
      </c>
      <c r="AC312" s="16"/>
      <c r="AD312" s="16">
        <v>9.3525179856115095E-2</v>
      </c>
      <c r="AE312" s="16">
        <v>9.2307692307692299E-2</v>
      </c>
      <c r="AF312" s="16">
        <v>0.14285714285714299</v>
      </c>
      <c r="AG312" s="16">
        <v>9.375E-2</v>
      </c>
      <c r="AH312" s="16">
        <v>0.102564102564103</v>
      </c>
      <c r="AI312" s="16">
        <v>4.3478260869565202E-2</v>
      </c>
      <c r="AJ312" s="16">
        <v>9.2436974789915999E-2</v>
      </c>
      <c r="AK312" s="16">
        <v>3.3707865168539297E-2</v>
      </c>
      <c r="AL312" s="16">
        <v>9.5744680851063801E-2</v>
      </c>
      <c r="AM312" s="16">
        <v>8.3333333333333301E-2</v>
      </c>
      <c r="AN312" s="16"/>
      <c r="AO312" s="16">
        <v>9.1836734693877597E-2</v>
      </c>
      <c r="AP312" s="16">
        <v>9.1633466135458197E-2</v>
      </c>
      <c r="AQ312" s="16">
        <v>8.5714285714285701E-2</v>
      </c>
      <c r="AR312" s="16">
        <v>6.18556701030928E-2</v>
      </c>
      <c r="AS312" s="16">
        <v>8.6206896551724102E-2</v>
      </c>
      <c r="AT312" s="16">
        <v>0</v>
      </c>
      <c r="AU312" s="16"/>
      <c r="AV312" s="16">
        <v>6.25E-2</v>
      </c>
      <c r="AW312" s="16">
        <v>0</v>
      </c>
      <c r="AX312" s="16">
        <v>0.12037037037037</v>
      </c>
      <c r="AY312" s="16">
        <v>8.3333333333333301E-2</v>
      </c>
      <c r="AZ312" s="16">
        <v>0.28571428571428598</v>
      </c>
      <c r="BA312" s="16">
        <v>0.10294117647058799</v>
      </c>
      <c r="BB312" s="16">
        <v>7.69230769230769E-2</v>
      </c>
      <c r="BC312" s="16">
        <v>0.16666666666666699</v>
      </c>
      <c r="BD312" s="16">
        <v>0.14285714285714299</v>
      </c>
      <c r="BE312" s="16">
        <v>7.7294685990338202E-2</v>
      </c>
      <c r="BF312" s="16">
        <v>5.4545454545454501E-2</v>
      </c>
      <c r="BG312" s="16">
        <v>5.8823529411764698E-2</v>
      </c>
      <c r="BH312" s="16">
        <v>4.4444444444444398E-2</v>
      </c>
      <c r="BI312" s="16">
        <v>0.1</v>
      </c>
      <c r="BJ312" s="16">
        <v>0</v>
      </c>
      <c r="BK312" s="16">
        <v>4.1666666666666699E-2</v>
      </c>
      <c r="BL312" s="16">
        <v>0.15686274509803899</v>
      </c>
      <c r="BM312" s="16">
        <v>5.5555555555555601E-2</v>
      </c>
      <c r="BN312" s="16">
        <v>0.11111111111111099</v>
      </c>
      <c r="BO312" s="16"/>
      <c r="BP312" s="16">
        <v>8.1258191349934505E-2</v>
      </c>
      <c r="BQ312" s="16"/>
      <c r="BR312" s="16">
        <v>8.2758620689655199E-2</v>
      </c>
      <c r="BS312" s="16"/>
      <c r="BT312" s="16">
        <v>6.9930069930069894E-2</v>
      </c>
    </row>
    <row r="313" spans="2:72" x14ac:dyDescent="0.2">
      <c r="B313" t="s">
        <v>172</v>
      </c>
      <c r="C313" s="16">
        <v>6.5934065934065894E-2</v>
      </c>
      <c r="D313" s="16">
        <v>4.9275362318840603E-2</v>
      </c>
      <c r="E313" s="16">
        <v>0.10084033613445401</v>
      </c>
      <c r="F313" s="16">
        <v>2.27272727272727E-2</v>
      </c>
      <c r="G313" s="16">
        <v>0.11764705882352899</v>
      </c>
      <c r="H313" s="16">
        <v>7.1428571428571397E-2</v>
      </c>
      <c r="I313" s="16">
        <v>8.5106382978723402E-2</v>
      </c>
      <c r="J313" s="16">
        <v>1.49253731343284E-2</v>
      </c>
      <c r="K313" s="16">
        <v>0.12903225806451599</v>
      </c>
      <c r="L313" s="16">
        <v>7.8651685393258397E-2</v>
      </c>
      <c r="M313" s="16">
        <v>7.4999999999999997E-2</v>
      </c>
      <c r="N313" s="16">
        <v>2.9411764705882401E-2</v>
      </c>
      <c r="O313" s="16">
        <v>0</v>
      </c>
      <c r="P313" s="16"/>
      <c r="Q313" s="16">
        <v>3.1746031746031703E-2</v>
      </c>
      <c r="R313" s="16">
        <v>2.8169014084507001E-2</v>
      </c>
      <c r="S313" s="16">
        <v>4.8387096774193498E-2</v>
      </c>
      <c r="T313" s="16">
        <v>9.85915492957746E-2</v>
      </c>
      <c r="U313" s="16">
        <v>6.4516129032258104E-2</v>
      </c>
      <c r="V313" s="16">
        <v>6.9306930693069299E-2</v>
      </c>
      <c r="W313" s="16">
        <v>7.0175438596491196E-2</v>
      </c>
      <c r="X313" s="16">
        <v>5.31914893617021E-2</v>
      </c>
      <c r="Y313" s="16">
        <v>7.7348066298342497E-2</v>
      </c>
      <c r="Z313" s="16"/>
      <c r="AA313" s="16">
        <v>6.0661764705882401E-2</v>
      </c>
      <c r="AB313" s="16">
        <v>7.2368421052631596E-2</v>
      </c>
      <c r="AC313" s="16"/>
      <c r="AD313" s="16">
        <v>5.0359712230215799E-2</v>
      </c>
      <c r="AE313" s="16">
        <v>7.69230769230769E-2</v>
      </c>
      <c r="AF313" s="16">
        <v>4.7619047619047603E-2</v>
      </c>
      <c r="AG313" s="16">
        <v>0.125</v>
      </c>
      <c r="AH313" s="16">
        <v>5.1282051282051301E-2</v>
      </c>
      <c r="AI313" s="16">
        <v>6.5217391304347797E-2</v>
      </c>
      <c r="AJ313" s="16">
        <v>4.20168067226891E-2</v>
      </c>
      <c r="AK313" s="16">
        <v>4.49438202247191E-2</v>
      </c>
      <c r="AL313" s="16">
        <v>3.1914893617021302E-2</v>
      </c>
      <c r="AM313" s="16">
        <v>0.102564102564103</v>
      </c>
      <c r="AN313" s="16"/>
      <c r="AO313" s="16">
        <v>7.1428571428571397E-2</v>
      </c>
      <c r="AP313" s="16">
        <v>5.97609561752988E-2</v>
      </c>
      <c r="AQ313" s="16">
        <v>6.2857142857142903E-2</v>
      </c>
      <c r="AR313" s="16">
        <v>8.2474226804123696E-2</v>
      </c>
      <c r="AS313" s="16">
        <v>6.8965517241379296E-2</v>
      </c>
      <c r="AT313" s="16">
        <v>0</v>
      </c>
      <c r="AU313" s="16"/>
      <c r="AV313" s="16">
        <v>6.25E-2</v>
      </c>
      <c r="AW313" s="16">
        <v>0</v>
      </c>
      <c r="AX313" s="16">
        <v>4.6296296296296301E-2</v>
      </c>
      <c r="AY313" s="16">
        <v>0.16666666666666699</v>
      </c>
      <c r="AZ313" s="16">
        <v>0</v>
      </c>
      <c r="BA313" s="16">
        <v>4.4117647058823498E-2</v>
      </c>
      <c r="BB313" s="16">
        <v>1.9230769230769201E-2</v>
      </c>
      <c r="BC313" s="16">
        <v>6.6666666666666693E-2</v>
      </c>
      <c r="BD313" s="16">
        <v>0.14285714285714299</v>
      </c>
      <c r="BE313" s="16">
        <v>4.8309178743961401E-2</v>
      </c>
      <c r="BF313" s="16">
        <v>0.118181818181818</v>
      </c>
      <c r="BG313" s="16">
        <v>0.11764705882352899</v>
      </c>
      <c r="BH313" s="16">
        <v>4.4444444444444398E-2</v>
      </c>
      <c r="BI313" s="16">
        <v>0.05</v>
      </c>
      <c r="BJ313" s="16">
        <v>0.133333333333333</v>
      </c>
      <c r="BK313" s="16">
        <v>0.125</v>
      </c>
      <c r="BL313" s="16">
        <v>0.13725490196078399</v>
      </c>
      <c r="BM313" s="16">
        <v>5.5555555555555601E-2</v>
      </c>
      <c r="BN313" s="16">
        <v>2.7777777777777801E-2</v>
      </c>
      <c r="BO313" s="16"/>
      <c r="BP313" s="16">
        <v>6.5530799475753604E-2</v>
      </c>
      <c r="BQ313" s="16"/>
      <c r="BR313" s="16">
        <v>6.7241379310344795E-2</v>
      </c>
      <c r="BS313" s="16"/>
      <c r="BT313" s="16">
        <v>6.2937062937062901E-2</v>
      </c>
    </row>
    <row r="314" spans="2:72" x14ac:dyDescent="0.2">
      <c r="B314" t="s">
        <v>205</v>
      </c>
      <c r="C314" s="16">
        <v>0.13886113886113899</v>
      </c>
      <c r="D314" s="16">
        <v>0.115942028985507</v>
      </c>
      <c r="E314" s="16">
        <v>0.109243697478992</v>
      </c>
      <c r="F314" s="16">
        <v>0.18181818181818199</v>
      </c>
      <c r="G314" s="16">
        <v>0.11764705882352899</v>
      </c>
      <c r="H314" s="16">
        <v>0.14285714285714299</v>
      </c>
      <c r="I314" s="16">
        <v>0.159574468085106</v>
      </c>
      <c r="J314" s="16">
        <v>0.22388059701492499</v>
      </c>
      <c r="K314" s="16">
        <v>9.6774193548387094E-2</v>
      </c>
      <c r="L314" s="16">
        <v>0.17977528089887601</v>
      </c>
      <c r="M314" s="16">
        <v>0.125</v>
      </c>
      <c r="N314" s="16">
        <v>0.23529411764705899</v>
      </c>
      <c r="O314" s="16">
        <v>0</v>
      </c>
      <c r="P314" s="16"/>
      <c r="Q314" s="16">
        <v>0.206349206349206</v>
      </c>
      <c r="R314" s="16">
        <v>0.21126760563380301</v>
      </c>
      <c r="S314" s="16">
        <v>0.241935483870968</v>
      </c>
      <c r="T314" s="16">
        <v>0.19718309859154901</v>
      </c>
      <c r="U314" s="16">
        <v>0.19354838709677399</v>
      </c>
      <c r="V314" s="16">
        <v>8.9108910891089105E-2</v>
      </c>
      <c r="W314" s="16">
        <v>0.13157894736842099</v>
      </c>
      <c r="X314" s="16">
        <v>8.5106382978723402E-2</v>
      </c>
      <c r="Y314" s="16">
        <v>0.10497237569060799</v>
      </c>
      <c r="Z314" s="16"/>
      <c r="AA314" s="16">
        <v>0.17095588235294101</v>
      </c>
      <c r="AB314" s="16">
        <v>0.100877192982456</v>
      </c>
      <c r="AC314" s="16"/>
      <c r="AD314" s="16">
        <v>0.201438848920863</v>
      </c>
      <c r="AE314" s="16">
        <v>0.18461538461538499</v>
      </c>
      <c r="AF314" s="16">
        <v>0.158730158730159</v>
      </c>
      <c r="AG314" s="16">
        <v>0.13541666666666699</v>
      </c>
      <c r="AH314" s="16">
        <v>0.115384615384615</v>
      </c>
      <c r="AI314" s="16">
        <v>0.15217391304347799</v>
      </c>
      <c r="AJ314" s="16">
        <v>0.11764705882352899</v>
      </c>
      <c r="AK314" s="16">
        <v>8.98876404494382E-2</v>
      </c>
      <c r="AL314" s="16">
        <v>9.5744680851063801E-2</v>
      </c>
      <c r="AM314" s="16">
        <v>0.121794871794872</v>
      </c>
      <c r="AN314" s="16"/>
      <c r="AO314" s="16">
        <v>0.17091836734693899</v>
      </c>
      <c r="AP314" s="16">
        <v>0.127490039840637</v>
      </c>
      <c r="AQ314" s="16">
        <v>0.13714285714285701</v>
      </c>
      <c r="AR314" s="16">
        <v>8.2474226804123696E-2</v>
      </c>
      <c r="AS314" s="16">
        <v>6.8965517241379296E-2</v>
      </c>
      <c r="AT314" s="16">
        <v>0.15</v>
      </c>
      <c r="AU314" s="16"/>
      <c r="AV314" s="16">
        <v>6.25E-2</v>
      </c>
      <c r="AW314" s="16">
        <v>0</v>
      </c>
      <c r="AX314" s="16">
        <v>8.3333333333333301E-2</v>
      </c>
      <c r="AY314" s="16">
        <v>8.3333333333333301E-2</v>
      </c>
      <c r="AZ314" s="16">
        <v>0</v>
      </c>
      <c r="BA314" s="16">
        <v>0.220588235294118</v>
      </c>
      <c r="BB314" s="16">
        <v>0.105769230769231</v>
      </c>
      <c r="BC314" s="16">
        <v>0.133333333333333</v>
      </c>
      <c r="BD314" s="16">
        <v>0.19047619047618999</v>
      </c>
      <c r="BE314" s="16">
        <v>0.101449275362319</v>
      </c>
      <c r="BF314" s="16">
        <v>0.13636363636363599</v>
      </c>
      <c r="BG314" s="16">
        <v>0.29411764705882398</v>
      </c>
      <c r="BH314" s="16">
        <v>0.14444444444444399</v>
      </c>
      <c r="BI314" s="16">
        <v>0.2</v>
      </c>
      <c r="BJ314" s="16">
        <v>0.2</v>
      </c>
      <c r="BK314" s="16">
        <v>0.16666666666666699</v>
      </c>
      <c r="BL314" s="16">
        <v>0.15686274509803899</v>
      </c>
      <c r="BM314" s="16">
        <v>0.22222222222222199</v>
      </c>
      <c r="BN314" s="16">
        <v>0.25</v>
      </c>
      <c r="BO314" s="16"/>
      <c r="BP314" s="16">
        <v>0.12581913499344699</v>
      </c>
      <c r="BQ314" s="16"/>
      <c r="BR314" s="16">
        <v>0.12758620689655201</v>
      </c>
      <c r="BS314" s="16"/>
      <c r="BT314" s="16">
        <v>0.11888111888111901</v>
      </c>
    </row>
    <row r="315" spans="2:72" x14ac:dyDescent="0.2">
      <c r="B315" t="s">
        <v>206</v>
      </c>
      <c r="C315" s="16">
        <v>0.10289710289710299</v>
      </c>
      <c r="D315" s="16">
        <v>8.6956521739130405E-2</v>
      </c>
      <c r="E315" s="16">
        <v>0.126050420168067</v>
      </c>
      <c r="F315" s="16">
        <v>9.0909090909090898E-2</v>
      </c>
      <c r="G315" s="16">
        <v>0.13235294117647101</v>
      </c>
      <c r="H315" s="16">
        <v>0.160714285714286</v>
      </c>
      <c r="I315" s="16">
        <v>0.117021276595745</v>
      </c>
      <c r="J315" s="16">
        <v>0.104477611940299</v>
      </c>
      <c r="K315" s="16">
        <v>9.6774193548387094E-2</v>
      </c>
      <c r="L315" s="16">
        <v>4.49438202247191E-2</v>
      </c>
      <c r="M315" s="16">
        <v>0.17499999999999999</v>
      </c>
      <c r="N315" s="16">
        <v>2.9411764705882401E-2</v>
      </c>
      <c r="O315" s="16">
        <v>0.214285714285714</v>
      </c>
      <c r="P315" s="16"/>
      <c r="Q315" s="16">
        <v>7.9365079365079402E-2</v>
      </c>
      <c r="R315" s="16">
        <v>0.11267605633802801</v>
      </c>
      <c r="S315" s="16">
        <v>4.8387096774193498E-2</v>
      </c>
      <c r="T315" s="16">
        <v>9.85915492957746E-2</v>
      </c>
      <c r="U315" s="16">
        <v>0.14516129032258099</v>
      </c>
      <c r="V315" s="16">
        <v>0.10891089108910899</v>
      </c>
      <c r="W315" s="16">
        <v>0.105263157894737</v>
      </c>
      <c r="X315" s="16">
        <v>0.117021276595745</v>
      </c>
      <c r="Y315" s="16">
        <v>0.102209944751381</v>
      </c>
      <c r="Z315" s="16"/>
      <c r="AA315" s="16">
        <v>0.10110294117647101</v>
      </c>
      <c r="AB315" s="16">
        <v>0.105263157894737</v>
      </c>
      <c r="AC315" s="16"/>
      <c r="AD315" s="16">
        <v>8.6330935251798593E-2</v>
      </c>
      <c r="AE315" s="16">
        <v>0.16923076923076899</v>
      </c>
      <c r="AF315" s="16">
        <v>7.9365079365079402E-2</v>
      </c>
      <c r="AG315" s="16">
        <v>0.125</v>
      </c>
      <c r="AH315" s="16">
        <v>7.69230769230769E-2</v>
      </c>
      <c r="AI315" s="16">
        <v>0.119565217391304</v>
      </c>
      <c r="AJ315" s="16">
        <v>6.7226890756302504E-2</v>
      </c>
      <c r="AK315" s="16">
        <v>0.101123595505618</v>
      </c>
      <c r="AL315" s="16">
        <v>0.10638297872340401</v>
      </c>
      <c r="AM315" s="16">
        <v>0.115384615384615</v>
      </c>
      <c r="AN315" s="16"/>
      <c r="AO315" s="16">
        <v>0.125</v>
      </c>
      <c r="AP315" s="16">
        <v>8.7649402390438294E-2</v>
      </c>
      <c r="AQ315" s="16">
        <v>8.5714285714285701E-2</v>
      </c>
      <c r="AR315" s="16">
        <v>0.10309278350515499</v>
      </c>
      <c r="AS315" s="16">
        <v>8.6206896551724102E-2</v>
      </c>
      <c r="AT315" s="16">
        <v>0.1</v>
      </c>
      <c r="AU315" s="16"/>
      <c r="AV315" s="16">
        <v>0.1875</v>
      </c>
      <c r="AW315" s="16">
        <v>0.4</v>
      </c>
      <c r="AX315" s="16">
        <v>9.2592592592592601E-2</v>
      </c>
      <c r="AY315" s="16">
        <v>0.16666666666666699</v>
      </c>
      <c r="AZ315" s="16">
        <v>0.14285714285714299</v>
      </c>
      <c r="BA315" s="16">
        <v>0.10294117647058799</v>
      </c>
      <c r="BB315" s="16">
        <v>9.6153846153846201E-2</v>
      </c>
      <c r="BC315" s="16">
        <v>6.6666666666666693E-2</v>
      </c>
      <c r="BD315" s="16">
        <v>9.5238095238095205E-2</v>
      </c>
      <c r="BE315" s="16">
        <v>0.101449275362319</v>
      </c>
      <c r="BF315" s="16">
        <v>0.12727272727272701</v>
      </c>
      <c r="BG315" s="16">
        <v>5.8823529411764698E-2</v>
      </c>
      <c r="BH315" s="16">
        <v>0.11111111111111099</v>
      </c>
      <c r="BI315" s="16">
        <v>0.2</v>
      </c>
      <c r="BJ315" s="16">
        <v>0</v>
      </c>
      <c r="BK315" s="16">
        <v>0.14583333333333301</v>
      </c>
      <c r="BL315" s="16">
        <v>1.9607843137254902E-2</v>
      </c>
      <c r="BM315" s="16">
        <v>8.3333333333333301E-2</v>
      </c>
      <c r="BN315" s="16">
        <v>8.3333333333333301E-2</v>
      </c>
      <c r="BO315" s="16"/>
      <c r="BP315" s="16">
        <v>9.5674967234600297E-2</v>
      </c>
      <c r="BQ315" s="16"/>
      <c r="BR315" s="16">
        <v>8.9655172413793102E-2</v>
      </c>
      <c r="BS315" s="16"/>
      <c r="BT315" s="16">
        <v>9.5571095571095596E-2</v>
      </c>
    </row>
    <row r="316" spans="2:72" x14ac:dyDescent="0.2">
      <c r="B316" t="s">
        <v>207</v>
      </c>
      <c r="C316" s="16">
        <v>0.12687312687312699</v>
      </c>
      <c r="D316" s="16">
        <v>0.13623188405797099</v>
      </c>
      <c r="E316" s="16">
        <v>8.40336134453782E-2</v>
      </c>
      <c r="F316" s="16">
        <v>0.15909090909090901</v>
      </c>
      <c r="G316" s="16">
        <v>7.3529411764705899E-2</v>
      </c>
      <c r="H316" s="16">
        <v>0.107142857142857</v>
      </c>
      <c r="I316" s="16">
        <v>0.170212765957447</v>
      </c>
      <c r="J316" s="16">
        <v>0.119402985074627</v>
      </c>
      <c r="K316" s="16">
        <v>0.12903225806451599</v>
      </c>
      <c r="L316" s="16">
        <v>8.98876404494382E-2</v>
      </c>
      <c r="M316" s="16">
        <v>0.22500000000000001</v>
      </c>
      <c r="N316" s="16">
        <v>0.17647058823529399</v>
      </c>
      <c r="O316" s="16">
        <v>7.1428571428571397E-2</v>
      </c>
      <c r="P316" s="16"/>
      <c r="Q316" s="16">
        <v>0.11111111111111099</v>
      </c>
      <c r="R316" s="16">
        <v>8.4507042253521097E-2</v>
      </c>
      <c r="S316" s="16">
        <v>0.112903225806452</v>
      </c>
      <c r="T316" s="16">
        <v>0.154929577464789</v>
      </c>
      <c r="U316" s="16">
        <v>0.14516129032258099</v>
      </c>
      <c r="V316" s="16">
        <v>0.21782178217821799</v>
      </c>
      <c r="W316" s="16">
        <v>0.140350877192982</v>
      </c>
      <c r="X316" s="16">
        <v>0.13829787234042601</v>
      </c>
      <c r="Y316" s="16">
        <v>9.9447513812154706E-2</v>
      </c>
      <c r="Z316" s="16"/>
      <c r="AA316" s="16">
        <v>0.14338235294117599</v>
      </c>
      <c r="AB316" s="16">
        <v>0.107456140350877</v>
      </c>
      <c r="AC316" s="16"/>
      <c r="AD316" s="16">
        <v>8.6330935251798593E-2</v>
      </c>
      <c r="AE316" s="16">
        <v>0.123076923076923</v>
      </c>
      <c r="AF316" s="16">
        <v>0.158730158730159</v>
      </c>
      <c r="AG316" s="16">
        <v>0.125</v>
      </c>
      <c r="AH316" s="16">
        <v>0.256410256410256</v>
      </c>
      <c r="AI316" s="16">
        <v>0.108695652173913</v>
      </c>
      <c r="AJ316" s="16">
        <v>0.16806722689075601</v>
      </c>
      <c r="AK316" s="16">
        <v>0.13483146067415699</v>
      </c>
      <c r="AL316" s="16">
        <v>0.10638297872340401</v>
      </c>
      <c r="AM316" s="16">
        <v>7.0512820512820498E-2</v>
      </c>
      <c r="AN316" s="16"/>
      <c r="AO316" s="16">
        <v>0.13775510204081601</v>
      </c>
      <c r="AP316" s="16">
        <v>0.131474103585657</v>
      </c>
      <c r="AQ316" s="16">
        <v>9.1428571428571401E-2</v>
      </c>
      <c r="AR316" s="16">
        <v>0.123711340206186</v>
      </c>
      <c r="AS316" s="16">
        <v>8.6206896551724102E-2</v>
      </c>
      <c r="AT316" s="16">
        <v>0.2</v>
      </c>
      <c r="AU316" s="16"/>
      <c r="AV316" s="16">
        <v>6.25E-2</v>
      </c>
      <c r="AW316" s="16">
        <v>0.2</v>
      </c>
      <c r="AX316" s="16">
        <v>0.13888888888888901</v>
      </c>
      <c r="AY316" s="16">
        <v>0.25</v>
      </c>
      <c r="AZ316" s="16">
        <v>0.42857142857142899</v>
      </c>
      <c r="BA316" s="16">
        <v>7.3529411764705899E-2</v>
      </c>
      <c r="BB316" s="16">
        <v>0.144230769230769</v>
      </c>
      <c r="BC316" s="16">
        <v>0.1</v>
      </c>
      <c r="BD316" s="16">
        <v>0.14285714285714299</v>
      </c>
      <c r="BE316" s="16">
        <v>0.101449275362319</v>
      </c>
      <c r="BF316" s="16">
        <v>0.1</v>
      </c>
      <c r="BG316" s="16">
        <v>5.8823529411764698E-2</v>
      </c>
      <c r="BH316" s="16">
        <v>0.133333333333333</v>
      </c>
      <c r="BI316" s="16">
        <v>0.25</v>
      </c>
      <c r="BJ316" s="16">
        <v>6.6666666666666693E-2</v>
      </c>
      <c r="BK316" s="16">
        <v>0.22916666666666699</v>
      </c>
      <c r="BL316" s="16">
        <v>0.17647058823529399</v>
      </c>
      <c r="BM316" s="16">
        <v>8.3333333333333301E-2</v>
      </c>
      <c r="BN316" s="16">
        <v>0.11111111111111099</v>
      </c>
      <c r="BO316" s="16"/>
      <c r="BP316" s="16">
        <v>0.12844036697247699</v>
      </c>
      <c r="BQ316" s="16"/>
      <c r="BR316" s="16">
        <v>0.11034482758620701</v>
      </c>
      <c r="BS316" s="16"/>
      <c r="BT316" s="16">
        <v>0.125874125874126</v>
      </c>
    </row>
    <row r="317" spans="2:72" x14ac:dyDescent="0.2">
      <c r="B317" t="s">
        <v>208</v>
      </c>
      <c r="C317" s="16">
        <v>0.137862137862138</v>
      </c>
      <c r="D317" s="16">
        <v>0.12753623188405799</v>
      </c>
      <c r="E317" s="16">
        <v>0.159663865546218</v>
      </c>
      <c r="F317" s="16">
        <v>0.13636363636363599</v>
      </c>
      <c r="G317" s="16">
        <v>0.14705882352941199</v>
      </c>
      <c r="H317" s="16">
        <v>0.125</v>
      </c>
      <c r="I317" s="16">
        <v>0.12765957446808501</v>
      </c>
      <c r="J317" s="16">
        <v>0.14925373134328401</v>
      </c>
      <c r="K317" s="16">
        <v>0.16129032258064499</v>
      </c>
      <c r="L317" s="16">
        <v>0.14606741573033699</v>
      </c>
      <c r="M317" s="16">
        <v>0.1</v>
      </c>
      <c r="N317" s="16">
        <v>0.14705882352941199</v>
      </c>
      <c r="O317" s="16">
        <v>0.214285714285714</v>
      </c>
      <c r="P317" s="16"/>
      <c r="Q317" s="16">
        <v>9.5238095238095205E-2</v>
      </c>
      <c r="R317" s="16">
        <v>0.11267605633802801</v>
      </c>
      <c r="S317" s="16">
        <v>0.14516129032258099</v>
      </c>
      <c r="T317" s="16">
        <v>9.85915492957746E-2</v>
      </c>
      <c r="U317" s="16">
        <v>0.16129032258064499</v>
      </c>
      <c r="V317" s="16">
        <v>8.9108910891089105E-2</v>
      </c>
      <c r="W317" s="16">
        <v>0.16666666666666699</v>
      </c>
      <c r="X317" s="16">
        <v>0.180851063829787</v>
      </c>
      <c r="Y317" s="16">
        <v>0.14640883977900601</v>
      </c>
      <c r="Z317" s="16"/>
      <c r="AA317" s="16">
        <v>0.125</v>
      </c>
      <c r="AB317" s="16">
        <v>0.15350877192982501</v>
      </c>
      <c r="AC317" s="16"/>
      <c r="AD317" s="16">
        <v>0.12230215827338101</v>
      </c>
      <c r="AE317" s="16">
        <v>7.69230769230769E-2</v>
      </c>
      <c r="AF317" s="16">
        <v>6.3492063492063502E-2</v>
      </c>
      <c r="AG317" s="16">
        <v>0.114583333333333</v>
      </c>
      <c r="AH317" s="16">
        <v>7.69230769230769E-2</v>
      </c>
      <c r="AI317" s="16">
        <v>0.173913043478261</v>
      </c>
      <c r="AJ317" s="16">
        <v>0.16806722689075601</v>
      </c>
      <c r="AK317" s="16">
        <v>0.15730337078651699</v>
      </c>
      <c r="AL317" s="16">
        <v>0.24468085106383</v>
      </c>
      <c r="AM317" s="16">
        <v>0.121794871794872</v>
      </c>
      <c r="AN317" s="16"/>
      <c r="AO317" s="16">
        <v>0.13265306122449</v>
      </c>
      <c r="AP317" s="16">
        <v>0.151394422310757</v>
      </c>
      <c r="AQ317" s="16">
        <v>0.13142857142857101</v>
      </c>
      <c r="AR317" s="16">
        <v>0.164948453608247</v>
      </c>
      <c r="AS317" s="16">
        <v>0.12068965517241401</v>
      </c>
      <c r="AT317" s="16">
        <v>0.1</v>
      </c>
      <c r="AU317" s="16"/>
      <c r="AV317" s="16">
        <v>0.25</v>
      </c>
      <c r="AW317" s="16">
        <v>0.2</v>
      </c>
      <c r="AX317" s="16">
        <v>0.13888888888888901</v>
      </c>
      <c r="AY317" s="16">
        <v>8.3333333333333301E-2</v>
      </c>
      <c r="AZ317" s="16">
        <v>0</v>
      </c>
      <c r="BA317" s="16">
        <v>0.13235294117647101</v>
      </c>
      <c r="BB317" s="16">
        <v>0.18269230769230799</v>
      </c>
      <c r="BC317" s="16">
        <v>6.6666666666666693E-2</v>
      </c>
      <c r="BD317" s="16">
        <v>0</v>
      </c>
      <c r="BE317" s="16">
        <v>0.164251207729469</v>
      </c>
      <c r="BF317" s="16">
        <v>0.109090909090909</v>
      </c>
      <c r="BG317" s="16">
        <v>0.17647058823529399</v>
      </c>
      <c r="BH317" s="16">
        <v>0.18888888888888899</v>
      </c>
      <c r="BI317" s="16">
        <v>0.05</v>
      </c>
      <c r="BJ317" s="16">
        <v>0.266666666666667</v>
      </c>
      <c r="BK317" s="16">
        <v>4.1666666666666699E-2</v>
      </c>
      <c r="BL317" s="16">
        <v>9.8039215686274495E-2</v>
      </c>
      <c r="BM317" s="16">
        <v>0.11111111111111099</v>
      </c>
      <c r="BN317" s="16">
        <v>0.13888888888888901</v>
      </c>
      <c r="BO317" s="16"/>
      <c r="BP317" s="16">
        <v>0.14809960681520301</v>
      </c>
      <c r="BQ317" s="16"/>
      <c r="BR317" s="16">
        <v>0.13793103448275901</v>
      </c>
      <c r="BS317" s="16"/>
      <c r="BT317" s="16">
        <v>0.15384615384615399</v>
      </c>
    </row>
    <row r="318" spans="2:72" x14ac:dyDescent="0.2">
      <c r="B318" t="s">
        <v>209</v>
      </c>
      <c r="C318" s="16">
        <v>0.10289710289710299</v>
      </c>
      <c r="D318" s="16">
        <v>0.133333333333333</v>
      </c>
      <c r="E318" s="16">
        <v>9.2436974789915999E-2</v>
      </c>
      <c r="F318" s="16">
        <v>0.13636363636363599</v>
      </c>
      <c r="G318" s="16">
        <v>0.10294117647058799</v>
      </c>
      <c r="H318" s="16">
        <v>7.1428571428571397E-2</v>
      </c>
      <c r="I318" s="16">
        <v>5.31914893617021E-2</v>
      </c>
      <c r="J318" s="16">
        <v>5.9701492537313397E-2</v>
      </c>
      <c r="K318" s="16">
        <v>9.6774193548387094E-2</v>
      </c>
      <c r="L318" s="16">
        <v>8.98876404494382E-2</v>
      </c>
      <c r="M318" s="16">
        <v>7.4999999999999997E-2</v>
      </c>
      <c r="N318" s="16">
        <v>8.8235294117647106E-2</v>
      </c>
      <c r="O318" s="16">
        <v>0.214285714285714</v>
      </c>
      <c r="P318" s="16"/>
      <c r="Q318" s="16">
        <v>7.9365079365079402E-2</v>
      </c>
      <c r="R318" s="16">
        <v>2.8169014084507001E-2</v>
      </c>
      <c r="S318" s="16">
        <v>8.0645161290322606E-2</v>
      </c>
      <c r="T318" s="16">
        <v>9.85915492957746E-2</v>
      </c>
      <c r="U318" s="16">
        <v>0.112903225806452</v>
      </c>
      <c r="V318" s="16">
        <v>0.13861386138613899</v>
      </c>
      <c r="W318" s="16">
        <v>8.7719298245614002E-2</v>
      </c>
      <c r="X318" s="16">
        <v>0.14893617021276601</v>
      </c>
      <c r="Y318" s="16">
        <v>0.10773480662983401</v>
      </c>
      <c r="Z318" s="16"/>
      <c r="AA318" s="16">
        <v>9.1911764705882401E-2</v>
      </c>
      <c r="AB318" s="16">
        <v>0.116228070175439</v>
      </c>
      <c r="AC318" s="16"/>
      <c r="AD318" s="16">
        <v>8.6330935251798593E-2</v>
      </c>
      <c r="AE318" s="16">
        <v>6.15384615384615E-2</v>
      </c>
      <c r="AF318" s="16">
        <v>7.9365079365079402E-2</v>
      </c>
      <c r="AG318" s="16">
        <v>0.125</v>
      </c>
      <c r="AH318" s="16">
        <v>0.15384615384615399</v>
      </c>
      <c r="AI318" s="16">
        <v>9.7826086956521702E-2</v>
      </c>
      <c r="AJ318" s="16">
        <v>9.2436974789915999E-2</v>
      </c>
      <c r="AK318" s="16">
        <v>0.13483146067415699</v>
      </c>
      <c r="AL318" s="16">
        <v>0.117021276595745</v>
      </c>
      <c r="AM318" s="16">
        <v>9.6153846153846201E-2</v>
      </c>
      <c r="AN318" s="16"/>
      <c r="AO318" s="16">
        <v>6.1224489795918401E-2</v>
      </c>
      <c r="AP318" s="16">
        <v>8.3665338645418294E-2</v>
      </c>
      <c r="AQ318" s="16">
        <v>0.16571428571428601</v>
      </c>
      <c r="AR318" s="16">
        <v>0.164948453608247</v>
      </c>
      <c r="AS318" s="16">
        <v>0.17241379310344801</v>
      </c>
      <c r="AT318" s="16">
        <v>0.05</v>
      </c>
      <c r="AU318" s="16"/>
      <c r="AV318" s="16">
        <v>6.25E-2</v>
      </c>
      <c r="AW318" s="16">
        <v>0</v>
      </c>
      <c r="AX318" s="16">
        <v>8.3333333333333301E-2</v>
      </c>
      <c r="AY318" s="16">
        <v>0</v>
      </c>
      <c r="AZ318" s="16">
        <v>0</v>
      </c>
      <c r="BA318" s="16">
        <v>7.3529411764705899E-2</v>
      </c>
      <c r="BB318" s="16">
        <v>0.105769230769231</v>
      </c>
      <c r="BC318" s="16">
        <v>0.133333333333333</v>
      </c>
      <c r="BD318" s="16">
        <v>9.5238095238095205E-2</v>
      </c>
      <c r="BE318" s="16">
        <v>0.17874396135265699</v>
      </c>
      <c r="BF318" s="16">
        <v>0.1</v>
      </c>
      <c r="BG318" s="16">
        <v>5.8823529411764698E-2</v>
      </c>
      <c r="BH318" s="16">
        <v>7.7777777777777807E-2</v>
      </c>
      <c r="BI318" s="16">
        <v>0</v>
      </c>
      <c r="BJ318" s="16">
        <v>6.6666666666666693E-2</v>
      </c>
      <c r="BK318" s="16">
        <v>4.1666666666666699E-2</v>
      </c>
      <c r="BL318" s="16">
        <v>3.9215686274509803E-2</v>
      </c>
      <c r="BM318" s="16">
        <v>0.11111111111111099</v>
      </c>
      <c r="BN318" s="16">
        <v>0.16666666666666699</v>
      </c>
      <c r="BO318" s="16"/>
      <c r="BP318" s="16">
        <v>0.114023591087811</v>
      </c>
      <c r="BQ318" s="16"/>
      <c r="BR318" s="16">
        <v>0.11379310344827601</v>
      </c>
      <c r="BS318" s="16"/>
      <c r="BT318" s="16">
        <v>0.11888111888111901</v>
      </c>
    </row>
    <row r="319" spans="2:72" x14ac:dyDescent="0.2">
      <c r="B319" t="s">
        <v>210</v>
      </c>
      <c r="C319" s="16">
        <v>0.125874125874126</v>
      </c>
      <c r="D319" s="16">
        <v>0.147826086956522</v>
      </c>
      <c r="E319" s="16">
        <v>0.109243697478992</v>
      </c>
      <c r="F319" s="16">
        <v>0.11363636363636399</v>
      </c>
      <c r="G319" s="16">
        <v>0.13235294117647101</v>
      </c>
      <c r="H319" s="16">
        <v>0.107142857142857</v>
      </c>
      <c r="I319" s="16">
        <v>0.10638297872340401</v>
      </c>
      <c r="J319" s="16">
        <v>0.119402985074627</v>
      </c>
      <c r="K319" s="16">
        <v>0.12903225806451599</v>
      </c>
      <c r="L319" s="16">
        <v>0.123595505617978</v>
      </c>
      <c r="M319" s="16">
        <v>0.05</v>
      </c>
      <c r="N319" s="16">
        <v>0.14705882352941199</v>
      </c>
      <c r="O319" s="16">
        <v>0.14285714285714299</v>
      </c>
      <c r="P319" s="16"/>
      <c r="Q319" s="16">
        <v>0.206349206349206</v>
      </c>
      <c r="R319" s="16">
        <v>0.140845070422535</v>
      </c>
      <c r="S319" s="16">
        <v>0.14516129032258099</v>
      </c>
      <c r="T319" s="16">
        <v>2.8169014084507001E-2</v>
      </c>
      <c r="U319" s="16">
        <v>6.4516129032258104E-2</v>
      </c>
      <c r="V319" s="16">
        <v>3.9603960396039598E-2</v>
      </c>
      <c r="W319" s="16">
        <v>0.114035087719298</v>
      </c>
      <c r="X319" s="16">
        <v>0.12765957446808501</v>
      </c>
      <c r="Y319" s="16">
        <v>0.162983425414365</v>
      </c>
      <c r="Z319" s="16"/>
      <c r="AA319" s="16">
        <v>0.10110294117647101</v>
      </c>
      <c r="AB319" s="16">
        <v>0.15570175438596501</v>
      </c>
      <c r="AC319" s="16"/>
      <c r="AD319" s="16">
        <v>0.15107913669064699</v>
      </c>
      <c r="AE319" s="16">
        <v>0.107692307692308</v>
      </c>
      <c r="AF319" s="16">
        <v>6.3492063492063502E-2</v>
      </c>
      <c r="AG319" s="16">
        <v>9.375E-2</v>
      </c>
      <c r="AH319" s="16">
        <v>5.1282051282051301E-2</v>
      </c>
      <c r="AI319" s="16">
        <v>0.13043478260869601</v>
      </c>
      <c r="AJ319" s="16">
        <v>0.16806722689075601</v>
      </c>
      <c r="AK319" s="16">
        <v>0.13483146067415699</v>
      </c>
      <c r="AL319" s="16">
        <v>0.13829787234042601</v>
      </c>
      <c r="AM319" s="16">
        <v>0.15384615384615399</v>
      </c>
      <c r="AN319" s="16"/>
      <c r="AO319" s="16">
        <v>8.4183673469387807E-2</v>
      </c>
      <c r="AP319" s="16">
        <v>0.119521912350598</v>
      </c>
      <c r="AQ319" s="16">
        <v>0.154285714285714</v>
      </c>
      <c r="AR319" s="16">
        <v>0.134020618556701</v>
      </c>
      <c r="AS319" s="16">
        <v>0.27586206896551702</v>
      </c>
      <c r="AT319" s="16">
        <v>0.25</v>
      </c>
      <c r="AU319" s="16"/>
      <c r="AV319" s="16">
        <v>0.125</v>
      </c>
      <c r="AW319" s="16">
        <v>0</v>
      </c>
      <c r="AX319" s="16">
        <v>0.240740740740741</v>
      </c>
      <c r="AY319" s="16">
        <v>8.3333333333333301E-2</v>
      </c>
      <c r="AZ319" s="16">
        <v>0.14285714285714299</v>
      </c>
      <c r="BA319" s="16">
        <v>0.13235294117647101</v>
      </c>
      <c r="BB319" s="16">
        <v>9.6153846153846201E-2</v>
      </c>
      <c r="BC319" s="16">
        <v>0.1</v>
      </c>
      <c r="BD319" s="16">
        <v>0.14285714285714299</v>
      </c>
      <c r="BE319" s="16">
        <v>0.16908212560386501</v>
      </c>
      <c r="BF319" s="16">
        <v>0.118181818181818</v>
      </c>
      <c r="BG319" s="16">
        <v>0.11764705882352899</v>
      </c>
      <c r="BH319" s="16">
        <v>8.8888888888888906E-2</v>
      </c>
      <c r="BI319" s="16">
        <v>0</v>
      </c>
      <c r="BJ319" s="16">
        <v>0.2</v>
      </c>
      <c r="BK319" s="16">
        <v>8.3333333333333301E-2</v>
      </c>
      <c r="BL319" s="16">
        <v>3.9215686274509803E-2</v>
      </c>
      <c r="BM319" s="16">
        <v>0.11111111111111099</v>
      </c>
      <c r="BN319" s="16">
        <v>0</v>
      </c>
      <c r="BO319" s="16"/>
      <c r="BP319" s="16">
        <v>0.13106159895150701</v>
      </c>
      <c r="BQ319" s="16"/>
      <c r="BR319" s="16">
        <v>0.14655172413793099</v>
      </c>
      <c r="BS319" s="16"/>
      <c r="BT319" s="16">
        <v>0.13986013986014001</v>
      </c>
    </row>
    <row r="320" spans="2:72" x14ac:dyDescent="0.2">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row>
    <row r="321" spans="2:72" x14ac:dyDescent="0.2">
      <c r="B321" s="6" t="s">
        <v>218</v>
      </c>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row>
    <row r="322" spans="2:72" x14ac:dyDescent="0.2">
      <c r="B322" s="22" t="s">
        <v>92</v>
      </c>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row>
    <row r="323" spans="2:72" x14ac:dyDescent="0.2">
      <c r="B323" t="s">
        <v>203</v>
      </c>
      <c r="C323" s="16">
        <v>2.4975024975025E-2</v>
      </c>
      <c r="D323" s="16">
        <v>1.4492753623188401E-2</v>
      </c>
      <c r="E323" s="16">
        <v>3.3613445378151301E-2</v>
      </c>
      <c r="F323" s="16">
        <v>4.5454545454545497E-2</v>
      </c>
      <c r="G323" s="16">
        <v>1.4705882352941201E-2</v>
      </c>
      <c r="H323" s="16">
        <v>1.7857142857142901E-2</v>
      </c>
      <c r="I323" s="16">
        <v>2.1276595744680899E-2</v>
      </c>
      <c r="J323" s="16">
        <v>5.9701492537313397E-2</v>
      </c>
      <c r="K323" s="16">
        <v>3.2258064516128997E-2</v>
      </c>
      <c r="L323" s="16">
        <v>0</v>
      </c>
      <c r="M323" s="16">
        <v>7.4999999999999997E-2</v>
      </c>
      <c r="N323" s="16">
        <v>2.9411764705882401E-2</v>
      </c>
      <c r="O323" s="16">
        <v>7.1428571428571397E-2</v>
      </c>
      <c r="P323" s="16"/>
      <c r="Q323" s="16">
        <v>0.126984126984127</v>
      </c>
      <c r="R323" s="16">
        <v>7.0422535211267595E-2</v>
      </c>
      <c r="S323" s="16">
        <v>6.4516129032258104E-2</v>
      </c>
      <c r="T323" s="16">
        <v>4.2253521126760597E-2</v>
      </c>
      <c r="U323" s="16">
        <v>1.6129032258064498E-2</v>
      </c>
      <c r="V323" s="16">
        <v>0</v>
      </c>
      <c r="W323" s="16">
        <v>8.7719298245613996E-3</v>
      </c>
      <c r="X323" s="16">
        <v>2.1276595744680899E-2</v>
      </c>
      <c r="Y323" s="16">
        <v>2.7624309392265201E-3</v>
      </c>
      <c r="Z323" s="16"/>
      <c r="AA323" s="16">
        <v>4.0441176470588203E-2</v>
      </c>
      <c r="AB323" s="16">
        <v>6.5789473684210497E-3</v>
      </c>
      <c r="AC323" s="16"/>
      <c r="AD323" s="16">
        <v>9.3525179856115095E-2</v>
      </c>
      <c r="AE323" s="16">
        <v>1.5384615384615399E-2</v>
      </c>
      <c r="AF323" s="16">
        <v>1.58730158730159E-2</v>
      </c>
      <c r="AG323" s="16">
        <v>5.2083333333333301E-2</v>
      </c>
      <c r="AH323" s="16">
        <v>1.2820512820512799E-2</v>
      </c>
      <c r="AI323" s="16">
        <v>1.0869565217391301E-2</v>
      </c>
      <c r="AJ323" s="16">
        <v>8.4033613445378096E-3</v>
      </c>
      <c r="AK323" s="16">
        <v>0</v>
      </c>
      <c r="AL323" s="16">
        <v>0</v>
      </c>
      <c r="AM323" s="16">
        <v>6.41025641025641E-3</v>
      </c>
      <c r="AN323" s="16"/>
      <c r="AO323" s="16">
        <v>4.08163265306122E-2</v>
      </c>
      <c r="AP323" s="16">
        <v>1.9920318725099601E-2</v>
      </c>
      <c r="AQ323" s="16">
        <v>1.1428571428571401E-2</v>
      </c>
      <c r="AR323" s="16">
        <v>0</v>
      </c>
      <c r="AS323" s="16">
        <v>0</v>
      </c>
      <c r="AT323" s="16">
        <v>0.05</v>
      </c>
      <c r="AU323" s="16"/>
      <c r="AV323" s="16">
        <v>6.25E-2</v>
      </c>
      <c r="AW323" s="16">
        <v>0</v>
      </c>
      <c r="AX323" s="16">
        <v>1.85185185185185E-2</v>
      </c>
      <c r="AY323" s="16">
        <v>0</v>
      </c>
      <c r="AZ323" s="16">
        <v>0</v>
      </c>
      <c r="BA323" s="16">
        <v>5.8823529411764698E-2</v>
      </c>
      <c r="BB323" s="16">
        <v>3.8461538461538498E-2</v>
      </c>
      <c r="BC323" s="16">
        <v>0</v>
      </c>
      <c r="BD323" s="16">
        <v>0</v>
      </c>
      <c r="BE323" s="16">
        <v>4.8309178743961402E-3</v>
      </c>
      <c r="BF323" s="16">
        <v>0</v>
      </c>
      <c r="BG323" s="16">
        <v>0</v>
      </c>
      <c r="BH323" s="16">
        <v>5.5555555555555601E-2</v>
      </c>
      <c r="BI323" s="16">
        <v>0.05</v>
      </c>
      <c r="BJ323" s="16">
        <v>0</v>
      </c>
      <c r="BK323" s="16">
        <v>2.0833333333333301E-2</v>
      </c>
      <c r="BL323" s="16">
        <v>3.9215686274509803E-2</v>
      </c>
      <c r="BM323" s="16">
        <v>8.3333333333333301E-2</v>
      </c>
      <c r="BN323" s="16">
        <v>2.7777777777777801E-2</v>
      </c>
      <c r="BO323" s="16"/>
      <c r="BP323" s="16">
        <v>1.44167758846658E-2</v>
      </c>
      <c r="BQ323" s="16"/>
      <c r="BR323" s="16">
        <v>5.1724137931034499E-3</v>
      </c>
      <c r="BS323" s="16"/>
      <c r="BT323" s="16">
        <v>4.6620046620046603E-3</v>
      </c>
    </row>
    <row r="324" spans="2:72" x14ac:dyDescent="0.2">
      <c r="B324" t="s">
        <v>204</v>
      </c>
      <c r="C324" s="16">
        <v>2.0979020979021001E-2</v>
      </c>
      <c r="D324" s="16">
        <v>3.7681159420289899E-2</v>
      </c>
      <c r="E324" s="16">
        <v>1.6806722689075598E-2</v>
      </c>
      <c r="F324" s="16">
        <v>0</v>
      </c>
      <c r="G324" s="16">
        <v>1.4705882352941201E-2</v>
      </c>
      <c r="H324" s="16">
        <v>0</v>
      </c>
      <c r="I324" s="16">
        <v>3.1914893617021302E-2</v>
      </c>
      <c r="J324" s="16">
        <v>1.49253731343284E-2</v>
      </c>
      <c r="K324" s="16">
        <v>0</v>
      </c>
      <c r="L324" s="16">
        <v>1.1235955056179799E-2</v>
      </c>
      <c r="M324" s="16">
        <v>0</v>
      </c>
      <c r="N324" s="16">
        <v>0</v>
      </c>
      <c r="O324" s="16">
        <v>0</v>
      </c>
      <c r="P324" s="16"/>
      <c r="Q324" s="16">
        <v>3.1746031746031703E-2</v>
      </c>
      <c r="R324" s="16">
        <v>1.4084507042253501E-2</v>
      </c>
      <c r="S324" s="16">
        <v>1.6129032258064498E-2</v>
      </c>
      <c r="T324" s="16">
        <v>2.8169014084507001E-2</v>
      </c>
      <c r="U324" s="16">
        <v>0</v>
      </c>
      <c r="V324" s="16">
        <v>0</v>
      </c>
      <c r="W324" s="16">
        <v>1.7543859649122799E-2</v>
      </c>
      <c r="X324" s="16">
        <v>0</v>
      </c>
      <c r="Y324" s="16">
        <v>3.3149171270718203E-2</v>
      </c>
      <c r="Z324" s="16"/>
      <c r="AA324" s="16">
        <v>1.4705882352941201E-2</v>
      </c>
      <c r="AB324" s="16">
        <v>2.6315789473684199E-2</v>
      </c>
      <c r="AC324" s="16"/>
      <c r="AD324" s="16">
        <v>3.5971223021582698E-2</v>
      </c>
      <c r="AE324" s="16">
        <v>0</v>
      </c>
      <c r="AF324" s="16">
        <v>0</v>
      </c>
      <c r="AG324" s="16">
        <v>0</v>
      </c>
      <c r="AH324" s="16">
        <v>1.2820512820512799E-2</v>
      </c>
      <c r="AI324" s="16">
        <v>1.0869565217391301E-2</v>
      </c>
      <c r="AJ324" s="16">
        <v>0</v>
      </c>
      <c r="AK324" s="16">
        <v>0.101123595505618</v>
      </c>
      <c r="AL324" s="16">
        <v>1.0638297872340399E-2</v>
      </c>
      <c r="AM324" s="16">
        <v>2.5641025641025599E-2</v>
      </c>
      <c r="AN324" s="16"/>
      <c r="AO324" s="16">
        <v>2.04081632653061E-2</v>
      </c>
      <c r="AP324" s="16">
        <v>3.58565737051793E-2</v>
      </c>
      <c r="AQ324" s="16">
        <v>1.1428571428571401E-2</v>
      </c>
      <c r="AR324" s="16">
        <v>0</v>
      </c>
      <c r="AS324" s="16">
        <v>0</v>
      </c>
      <c r="AT324" s="16">
        <v>0.1</v>
      </c>
      <c r="AU324" s="16"/>
      <c r="AV324" s="16">
        <v>6.25E-2</v>
      </c>
      <c r="AW324" s="16">
        <v>0</v>
      </c>
      <c r="AX324" s="16">
        <v>2.7777777777777801E-2</v>
      </c>
      <c r="AY324" s="16">
        <v>0</v>
      </c>
      <c r="AZ324" s="16">
        <v>0</v>
      </c>
      <c r="BA324" s="16">
        <v>4.4117647058823498E-2</v>
      </c>
      <c r="BB324" s="16">
        <v>6.7307692307692304E-2</v>
      </c>
      <c r="BC324" s="16">
        <v>3.3333333333333298E-2</v>
      </c>
      <c r="BD324" s="16">
        <v>0</v>
      </c>
      <c r="BE324" s="16">
        <v>0</v>
      </c>
      <c r="BF324" s="16">
        <v>0</v>
      </c>
      <c r="BG324" s="16">
        <v>0</v>
      </c>
      <c r="BH324" s="16">
        <v>1.1111111111111099E-2</v>
      </c>
      <c r="BI324" s="16">
        <v>0</v>
      </c>
      <c r="BJ324" s="16">
        <v>0</v>
      </c>
      <c r="BK324" s="16">
        <v>2.0833333333333301E-2</v>
      </c>
      <c r="BL324" s="16">
        <v>3.9215686274509803E-2</v>
      </c>
      <c r="BM324" s="16">
        <v>2.7777777777777801E-2</v>
      </c>
      <c r="BN324" s="16">
        <v>2.7777777777777801E-2</v>
      </c>
      <c r="BO324" s="16"/>
      <c r="BP324" s="16">
        <v>2.35910878112713E-2</v>
      </c>
      <c r="BQ324" s="16"/>
      <c r="BR324" s="16">
        <v>3.10344827586207E-2</v>
      </c>
      <c r="BS324" s="16"/>
      <c r="BT324" s="16">
        <v>2.5641025641025599E-2</v>
      </c>
    </row>
    <row r="325" spans="2:72" x14ac:dyDescent="0.2">
      <c r="B325" t="s">
        <v>169</v>
      </c>
      <c r="C325" s="16">
        <v>2.0979020979021001E-2</v>
      </c>
      <c r="D325" s="16">
        <v>2.6086956521739101E-2</v>
      </c>
      <c r="E325" s="16">
        <v>8.4033613445378096E-3</v>
      </c>
      <c r="F325" s="16">
        <v>0</v>
      </c>
      <c r="G325" s="16">
        <v>1.4705882352941201E-2</v>
      </c>
      <c r="H325" s="16">
        <v>5.3571428571428603E-2</v>
      </c>
      <c r="I325" s="16">
        <v>3.1914893617021302E-2</v>
      </c>
      <c r="J325" s="16">
        <v>0</v>
      </c>
      <c r="K325" s="16">
        <v>0</v>
      </c>
      <c r="L325" s="16">
        <v>3.3707865168539297E-2</v>
      </c>
      <c r="M325" s="16">
        <v>2.5000000000000001E-2</v>
      </c>
      <c r="N325" s="16">
        <v>0</v>
      </c>
      <c r="O325" s="16">
        <v>0</v>
      </c>
      <c r="P325" s="16"/>
      <c r="Q325" s="16">
        <v>1.58730158730159E-2</v>
      </c>
      <c r="R325" s="16">
        <v>0</v>
      </c>
      <c r="S325" s="16">
        <v>1.6129032258064498E-2</v>
      </c>
      <c r="T325" s="16">
        <v>4.2253521126760597E-2</v>
      </c>
      <c r="U325" s="16">
        <v>1.6129032258064498E-2</v>
      </c>
      <c r="V325" s="16">
        <v>9.9009900990098994E-3</v>
      </c>
      <c r="W325" s="16">
        <v>2.6315789473684199E-2</v>
      </c>
      <c r="X325" s="16">
        <v>1.0638297872340399E-2</v>
      </c>
      <c r="Y325" s="16">
        <v>2.7624309392265199E-2</v>
      </c>
      <c r="Z325" s="16"/>
      <c r="AA325" s="16">
        <v>1.8382352941176499E-2</v>
      </c>
      <c r="AB325" s="16">
        <v>2.41228070175439E-2</v>
      </c>
      <c r="AC325" s="16"/>
      <c r="AD325" s="16">
        <v>2.15827338129496E-2</v>
      </c>
      <c r="AE325" s="16">
        <v>1.5384615384615399E-2</v>
      </c>
      <c r="AF325" s="16">
        <v>1.58730158730159E-2</v>
      </c>
      <c r="AG325" s="16">
        <v>3.125E-2</v>
      </c>
      <c r="AH325" s="16">
        <v>0</v>
      </c>
      <c r="AI325" s="16">
        <v>1.0869565217391301E-2</v>
      </c>
      <c r="AJ325" s="16">
        <v>2.5210084033613401E-2</v>
      </c>
      <c r="AK325" s="16">
        <v>2.2471910112359501E-2</v>
      </c>
      <c r="AL325" s="16">
        <v>3.1914893617021302E-2</v>
      </c>
      <c r="AM325" s="16">
        <v>2.5641025641025599E-2</v>
      </c>
      <c r="AN325" s="16"/>
      <c r="AO325" s="16">
        <v>2.04081632653061E-2</v>
      </c>
      <c r="AP325" s="16">
        <v>3.1872509960159397E-2</v>
      </c>
      <c r="AQ325" s="16">
        <v>1.1428571428571401E-2</v>
      </c>
      <c r="AR325" s="16">
        <v>2.06185567010309E-2</v>
      </c>
      <c r="AS325" s="16">
        <v>0</v>
      </c>
      <c r="AT325" s="16">
        <v>0.05</v>
      </c>
      <c r="AU325" s="16"/>
      <c r="AV325" s="16">
        <v>0</v>
      </c>
      <c r="AW325" s="16">
        <v>0</v>
      </c>
      <c r="AX325" s="16">
        <v>1.85185185185185E-2</v>
      </c>
      <c r="AY325" s="16">
        <v>8.3333333333333301E-2</v>
      </c>
      <c r="AZ325" s="16">
        <v>0</v>
      </c>
      <c r="BA325" s="16">
        <v>0</v>
      </c>
      <c r="BB325" s="16">
        <v>2.8846153846153799E-2</v>
      </c>
      <c r="BC325" s="16">
        <v>0</v>
      </c>
      <c r="BD325" s="16">
        <v>4.7619047619047603E-2</v>
      </c>
      <c r="BE325" s="16">
        <v>1.4492753623188401E-2</v>
      </c>
      <c r="BF325" s="16">
        <v>4.5454545454545497E-2</v>
      </c>
      <c r="BG325" s="16">
        <v>0.11764705882352899</v>
      </c>
      <c r="BH325" s="16">
        <v>1.1111111111111099E-2</v>
      </c>
      <c r="BI325" s="16">
        <v>0</v>
      </c>
      <c r="BJ325" s="16">
        <v>6.6666666666666693E-2</v>
      </c>
      <c r="BK325" s="16">
        <v>2.0833333333333301E-2</v>
      </c>
      <c r="BL325" s="16">
        <v>1.9607843137254902E-2</v>
      </c>
      <c r="BM325" s="16">
        <v>0</v>
      </c>
      <c r="BN325" s="16">
        <v>0</v>
      </c>
      <c r="BO325" s="16"/>
      <c r="BP325" s="16">
        <v>2.35910878112713E-2</v>
      </c>
      <c r="BQ325" s="16"/>
      <c r="BR325" s="16">
        <v>2.5862068965517199E-2</v>
      </c>
      <c r="BS325" s="16"/>
      <c r="BT325" s="16">
        <v>2.7972027972028E-2</v>
      </c>
    </row>
    <row r="326" spans="2:72" x14ac:dyDescent="0.2">
      <c r="B326" t="s">
        <v>170</v>
      </c>
      <c r="C326" s="16">
        <v>5.3946053946053903E-2</v>
      </c>
      <c r="D326" s="16">
        <v>4.3478260869565202E-2</v>
      </c>
      <c r="E326" s="16">
        <v>5.8823529411764698E-2</v>
      </c>
      <c r="F326" s="16">
        <v>9.0909090909090898E-2</v>
      </c>
      <c r="G326" s="16">
        <v>7.3529411764705899E-2</v>
      </c>
      <c r="H326" s="16">
        <v>1.7857142857142901E-2</v>
      </c>
      <c r="I326" s="16">
        <v>7.4468085106383003E-2</v>
      </c>
      <c r="J326" s="16">
        <v>8.9552238805970102E-2</v>
      </c>
      <c r="K326" s="16">
        <v>3.2258064516128997E-2</v>
      </c>
      <c r="L326" s="16">
        <v>4.49438202247191E-2</v>
      </c>
      <c r="M326" s="16">
        <v>2.5000000000000001E-2</v>
      </c>
      <c r="N326" s="16">
        <v>5.8823529411764698E-2</v>
      </c>
      <c r="O326" s="16">
        <v>7.1428571428571397E-2</v>
      </c>
      <c r="P326" s="16"/>
      <c r="Q326" s="16">
        <v>1.58730158730159E-2</v>
      </c>
      <c r="R326" s="16">
        <v>5.63380281690141E-2</v>
      </c>
      <c r="S326" s="16">
        <v>6.4516129032258104E-2</v>
      </c>
      <c r="T326" s="16">
        <v>8.4507042253521097E-2</v>
      </c>
      <c r="U326" s="16">
        <v>3.2258064516128997E-2</v>
      </c>
      <c r="V326" s="16">
        <v>5.9405940594059403E-2</v>
      </c>
      <c r="W326" s="16">
        <v>5.2631578947368397E-2</v>
      </c>
      <c r="X326" s="16">
        <v>7.4468085106383003E-2</v>
      </c>
      <c r="Y326" s="16">
        <v>4.9723756906077297E-2</v>
      </c>
      <c r="Z326" s="16"/>
      <c r="AA326" s="16">
        <v>5.3308823529411797E-2</v>
      </c>
      <c r="AB326" s="16">
        <v>5.4824561403508797E-2</v>
      </c>
      <c r="AC326" s="16"/>
      <c r="AD326" s="16">
        <v>5.0359712230215799E-2</v>
      </c>
      <c r="AE326" s="16">
        <v>7.69230769230769E-2</v>
      </c>
      <c r="AF326" s="16">
        <v>4.7619047619047603E-2</v>
      </c>
      <c r="AG326" s="16">
        <v>4.1666666666666699E-2</v>
      </c>
      <c r="AH326" s="16">
        <v>7.69230769230769E-2</v>
      </c>
      <c r="AI326" s="16">
        <v>4.3478260869565202E-2</v>
      </c>
      <c r="AJ326" s="16">
        <v>6.7226890756302504E-2</v>
      </c>
      <c r="AK326" s="16">
        <v>3.3707865168539297E-2</v>
      </c>
      <c r="AL326" s="16">
        <v>5.31914893617021E-2</v>
      </c>
      <c r="AM326" s="16">
        <v>5.7692307692307702E-2</v>
      </c>
      <c r="AN326" s="16"/>
      <c r="AO326" s="16">
        <v>6.3775510204081606E-2</v>
      </c>
      <c r="AP326" s="16">
        <v>4.3824701195219098E-2</v>
      </c>
      <c r="AQ326" s="16">
        <v>6.8571428571428603E-2</v>
      </c>
      <c r="AR326" s="16">
        <v>3.09278350515464E-2</v>
      </c>
      <c r="AS326" s="16">
        <v>3.4482758620689703E-2</v>
      </c>
      <c r="AT326" s="16">
        <v>0</v>
      </c>
      <c r="AU326" s="16"/>
      <c r="AV326" s="16">
        <v>0</v>
      </c>
      <c r="AW326" s="16">
        <v>0</v>
      </c>
      <c r="AX326" s="16">
        <v>5.5555555555555601E-2</v>
      </c>
      <c r="AY326" s="16">
        <v>0</v>
      </c>
      <c r="AZ326" s="16">
        <v>0.14285714285714299</v>
      </c>
      <c r="BA326" s="16">
        <v>2.9411764705882401E-2</v>
      </c>
      <c r="BB326" s="16">
        <v>4.80769230769231E-2</v>
      </c>
      <c r="BC326" s="16">
        <v>6.6666666666666693E-2</v>
      </c>
      <c r="BD326" s="16">
        <v>4.7619047619047603E-2</v>
      </c>
      <c r="BE326" s="16">
        <v>5.3140096618357502E-2</v>
      </c>
      <c r="BF326" s="16">
        <v>4.5454545454545497E-2</v>
      </c>
      <c r="BG326" s="16">
        <v>0</v>
      </c>
      <c r="BH326" s="16">
        <v>8.8888888888888906E-2</v>
      </c>
      <c r="BI326" s="16">
        <v>0.1</v>
      </c>
      <c r="BJ326" s="16">
        <v>0</v>
      </c>
      <c r="BK326" s="16">
        <v>8.3333333333333301E-2</v>
      </c>
      <c r="BL326" s="16">
        <v>5.8823529411764698E-2</v>
      </c>
      <c r="BM326" s="16">
        <v>2.7777777777777801E-2</v>
      </c>
      <c r="BN326" s="16">
        <v>8.3333333333333301E-2</v>
      </c>
      <c r="BO326" s="16"/>
      <c r="BP326" s="16">
        <v>5.7667103538663202E-2</v>
      </c>
      <c r="BQ326" s="16"/>
      <c r="BR326" s="16">
        <v>4.8275862068965503E-2</v>
      </c>
      <c r="BS326" s="16"/>
      <c r="BT326" s="16">
        <v>4.6620046620046603E-2</v>
      </c>
    </row>
    <row r="327" spans="2:72" x14ac:dyDescent="0.2">
      <c r="B327" t="s">
        <v>171</v>
      </c>
      <c r="C327" s="16">
        <v>8.4915084915084899E-2</v>
      </c>
      <c r="D327" s="16">
        <v>7.8260869565217397E-2</v>
      </c>
      <c r="E327" s="16">
        <v>0.10084033613445401</v>
      </c>
      <c r="F327" s="16">
        <v>4.5454545454545497E-2</v>
      </c>
      <c r="G327" s="16">
        <v>0.10294117647058799</v>
      </c>
      <c r="H327" s="16">
        <v>8.9285714285714302E-2</v>
      </c>
      <c r="I327" s="16">
        <v>8.5106382978723402E-2</v>
      </c>
      <c r="J327" s="16">
        <v>8.9552238805970102E-2</v>
      </c>
      <c r="K327" s="16">
        <v>0.12903225806451599</v>
      </c>
      <c r="L327" s="16">
        <v>0.101123595505618</v>
      </c>
      <c r="M327" s="16">
        <v>7.4999999999999997E-2</v>
      </c>
      <c r="N327" s="16">
        <v>2.9411764705882401E-2</v>
      </c>
      <c r="O327" s="16">
        <v>7.1428571428571397E-2</v>
      </c>
      <c r="P327" s="16"/>
      <c r="Q327" s="16">
        <v>7.9365079365079402E-2</v>
      </c>
      <c r="R327" s="16">
        <v>9.85915492957746E-2</v>
      </c>
      <c r="S327" s="16">
        <v>9.6774193548387094E-2</v>
      </c>
      <c r="T327" s="16">
        <v>4.2253521126760597E-2</v>
      </c>
      <c r="U327" s="16">
        <v>0.16129032258064499</v>
      </c>
      <c r="V327" s="16">
        <v>7.9207920792079195E-2</v>
      </c>
      <c r="W327" s="16">
        <v>7.8947368421052599E-2</v>
      </c>
      <c r="X327" s="16">
        <v>8.5106382978723402E-2</v>
      </c>
      <c r="Y327" s="16">
        <v>8.0110497237569106E-2</v>
      </c>
      <c r="Z327" s="16"/>
      <c r="AA327" s="16">
        <v>8.8235294117647106E-2</v>
      </c>
      <c r="AB327" s="16">
        <v>8.1140350877192999E-2</v>
      </c>
      <c r="AC327" s="16"/>
      <c r="AD327" s="16">
        <v>9.3525179856115095E-2</v>
      </c>
      <c r="AE327" s="16">
        <v>0.138461538461538</v>
      </c>
      <c r="AF327" s="16">
        <v>7.9365079365079402E-2</v>
      </c>
      <c r="AG327" s="16">
        <v>9.375E-2</v>
      </c>
      <c r="AH327" s="16">
        <v>7.69230769230769E-2</v>
      </c>
      <c r="AI327" s="16">
        <v>0.108695652173913</v>
      </c>
      <c r="AJ327" s="16">
        <v>6.7226890756302504E-2</v>
      </c>
      <c r="AK327" s="16">
        <v>0.101123595505618</v>
      </c>
      <c r="AL327" s="16">
        <v>7.4468085106383003E-2</v>
      </c>
      <c r="AM327" s="16">
        <v>5.7692307692307702E-2</v>
      </c>
      <c r="AN327" s="16"/>
      <c r="AO327" s="16">
        <v>0.10459183673469399</v>
      </c>
      <c r="AP327" s="16">
        <v>6.3745019920318696E-2</v>
      </c>
      <c r="AQ327" s="16">
        <v>9.71428571428571E-2</v>
      </c>
      <c r="AR327" s="16">
        <v>8.2474226804123696E-2</v>
      </c>
      <c r="AS327" s="16">
        <v>3.4482758620689703E-2</v>
      </c>
      <c r="AT327" s="16">
        <v>0.05</v>
      </c>
      <c r="AU327" s="16"/>
      <c r="AV327" s="16">
        <v>0.25</v>
      </c>
      <c r="AW327" s="16">
        <v>0.4</v>
      </c>
      <c r="AX327" s="16">
        <v>8.3333333333333301E-2</v>
      </c>
      <c r="AY327" s="16">
        <v>0.16666666666666699</v>
      </c>
      <c r="AZ327" s="16">
        <v>0.14285714285714299</v>
      </c>
      <c r="BA327" s="16">
        <v>4.4117647058823498E-2</v>
      </c>
      <c r="BB327" s="16">
        <v>6.7307692307692304E-2</v>
      </c>
      <c r="BC327" s="16">
        <v>6.6666666666666693E-2</v>
      </c>
      <c r="BD327" s="16">
        <v>0.19047619047618999</v>
      </c>
      <c r="BE327" s="16">
        <v>6.2801932367149801E-2</v>
      </c>
      <c r="BF327" s="16">
        <v>0.1</v>
      </c>
      <c r="BG327" s="16">
        <v>0.11764705882352899</v>
      </c>
      <c r="BH327" s="16">
        <v>8.8888888888888906E-2</v>
      </c>
      <c r="BI327" s="16">
        <v>0.1</v>
      </c>
      <c r="BJ327" s="16">
        <v>0</v>
      </c>
      <c r="BK327" s="16">
        <v>0.125</v>
      </c>
      <c r="BL327" s="16">
        <v>3.9215686274509803E-2</v>
      </c>
      <c r="BM327" s="16">
        <v>0.11111111111111099</v>
      </c>
      <c r="BN327" s="16">
        <v>8.3333333333333301E-2</v>
      </c>
      <c r="BO327" s="16"/>
      <c r="BP327" s="16">
        <v>7.2083879423329E-2</v>
      </c>
      <c r="BQ327" s="16"/>
      <c r="BR327" s="16">
        <v>8.4482758620689699E-2</v>
      </c>
      <c r="BS327" s="16"/>
      <c r="BT327" s="16">
        <v>7.2261072261072298E-2</v>
      </c>
    </row>
    <row r="328" spans="2:72" x14ac:dyDescent="0.2">
      <c r="B328" t="s">
        <v>172</v>
      </c>
      <c r="C328" s="16">
        <v>8.6913086913086898E-2</v>
      </c>
      <c r="D328" s="16">
        <v>6.9565217391304293E-2</v>
      </c>
      <c r="E328" s="16">
        <v>9.2436974789915999E-2</v>
      </c>
      <c r="F328" s="16">
        <v>2.27272727272727E-2</v>
      </c>
      <c r="G328" s="16">
        <v>0.13235294117647101</v>
      </c>
      <c r="H328" s="16">
        <v>8.9285714285714302E-2</v>
      </c>
      <c r="I328" s="16">
        <v>7.4468085106383003E-2</v>
      </c>
      <c r="J328" s="16">
        <v>0.119402985074627</v>
      </c>
      <c r="K328" s="16">
        <v>9.6774193548387094E-2</v>
      </c>
      <c r="L328" s="16">
        <v>7.8651685393258397E-2</v>
      </c>
      <c r="M328" s="16">
        <v>0.2</v>
      </c>
      <c r="N328" s="16">
        <v>0.11764705882352899</v>
      </c>
      <c r="O328" s="16">
        <v>0</v>
      </c>
      <c r="P328" s="16"/>
      <c r="Q328" s="16">
        <v>4.7619047619047603E-2</v>
      </c>
      <c r="R328" s="16">
        <v>4.2253521126760597E-2</v>
      </c>
      <c r="S328" s="16">
        <v>9.6774193548387094E-2</v>
      </c>
      <c r="T328" s="16">
        <v>0.12676056338028199</v>
      </c>
      <c r="U328" s="16">
        <v>8.0645161290322606E-2</v>
      </c>
      <c r="V328" s="16">
        <v>0.16831683168316799</v>
      </c>
      <c r="W328" s="16">
        <v>0.114035087719298</v>
      </c>
      <c r="X328" s="16">
        <v>5.31914893617021E-2</v>
      </c>
      <c r="Y328" s="16">
        <v>7.18232044198895E-2</v>
      </c>
      <c r="Z328" s="16"/>
      <c r="AA328" s="16">
        <v>0.10294117647058799</v>
      </c>
      <c r="AB328" s="16">
        <v>6.7982456140350894E-2</v>
      </c>
      <c r="AC328" s="16"/>
      <c r="AD328" s="16">
        <v>5.0359712230215799E-2</v>
      </c>
      <c r="AE328" s="16">
        <v>9.2307692307692299E-2</v>
      </c>
      <c r="AF328" s="16">
        <v>0.158730158730159</v>
      </c>
      <c r="AG328" s="16">
        <v>0.14583333333333301</v>
      </c>
      <c r="AH328" s="16">
        <v>0.102564102564103</v>
      </c>
      <c r="AI328" s="16">
        <v>7.6086956521739094E-2</v>
      </c>
      <c r="AJ328" s="16">
        <v>5.8823529411764698E-2</v>
      </c>
      <c r="AK328" s="16">
        <v>3.3707865168539297E-2</v>
      </c>
      <c r="AL328" s="16">
        <v>9.5744680851063801E-2</v>
      </c>
      <c r="AM328" s="16">
        <v>0.102564102564103</v>
      </c>
      <c r="AN328" s="16"/>
      <c r="AO328" s="16">
        <v>0.102040816326531</v>
      </c>
      <c r="AP328" s="16">
        <v>0.111553784860558</v>
      </c>
      <c r="AQ328" s="16">
        <v>5.14285714285714E-2</v>
      </c>
      <c r="AR328" s="16">
        <v>6.18556701030928E-2</v>
      </c>
      <c r="AS328" s="16">
        <v>5.1724137931034503E-2</v>
      </c>
      <c r="AT328" s="16">
        <v>0.05</v>
      </c>
      <c r="AU328" s="16"/>
      <c r="AV328" s="16">
        <v>0</v>
      </c>
      <c r="AW328" s="16">
        <v>0</v>
      </c>
      <c r="AX328" s="16">
        <v>0.11111111111111099</v>
      </c>
      <c r="AY328" s="16">
        <v>0</v>
      </c>
      <c r="AZ328" s="16">
        <v>0</v>
      </c>
      <c r="BA328" s="16">
        <v>5.8823529411764698E-2</v>
      </c>
      <c r="BB328" s="16">
        <v>0.115384615384615</v>
      </c>
      <c r="BC328" s="16">
        <v>6.6666666666666693E-2</v>
      </c>
      <c r="BD328" s="16">
        <v>0.14285714285714299</v>
      </c>
      <c r="BE328" s="16">
        <v>8.2125603864734303E-2</v>
      </c>
      <c r="BF328" s="16">
        <v>8.1818181818181804E-2</v>
      </c>
      <c r="BG328" s="16">
        <v>0</v>
      </c>
      <c r="BH328" s="16">
        <v>4.4444444444444398E-2</v>
      </c>
      <c r="BI328" s="16">
        <v>0.1</v>
      </c>
      <c r="BJ328" s="16">
        <v>0.2</v>
      </c>
      <c r="BK328" s="16">
        <v>0.125</v>
      </c>
      <c r="BL328" s="16">
        <v>0.11764705882352899</v>
      </c>
      <c r="BM328" s="16">
        <v>8.3333333333333301E-2</v>
      </c>
      <c r="BN328" s="16">
        <v>0.11111111111111099</v>
      </c>
      <c r="BO328" s="16"/>
      <c r="BP328" s="16">
        <v>9.0432503276539997E-2</v>
      </c>
      <c r="BQ328" s="16"/>
      <c r="BR328" s="16">
        <v>9.3103448275862102E-2</v>
      </c>
      <c r="BS328" s="16"/>
      <c r="BT328" s="16">
        <v>8.8578088578088604E-2</v>
      </c>
    </row>
    <row r="329" spans="2:72" x14ac:dyDescent="0.2">
      <c r="B329" t="s">
        <v>205</v>
      </c>
      <c r="C329" s="16">
        <v>0.168831168831169</v>
      </c>
      <c r="D329" s="16">
        <v>0.14492753623188401</v>
      </c>
      <c r="E329" s="16">
        <v>0.20168067226890801</v>
      </c>
      <c r="F329" s="16">
        <v>0.31818181818181801</v>
      </c>
      <c r="G329" s="16">
        <v>0.13235294117647101</v>
      </c>
      <c r="H329" s="16">
        <v>0.160714285714286</v>
      </c>
      <c r="I329" s="16">
        <v>0.159574468085106</v>
      </c>
      <c r="J329" s="16">
        <v>0.19402985074626899</v>
      </c>
      <c r="K329" s="16">
        <v>0.12903225806451599</v>
      </c>
      <c r="L329" s="16">
        <v>0.213483146067416</v>
      </c>
      <c r="M329" s="16">
        <v>7.4999999999999997E-2</v>
      </c>
      <c r="N329" s="16">
        <v>0.20588235294117599</v>
      </c>
      <c r="O329" s="16">
        <v>0.14285714285714299</v>
      </c>
      <c r="P329" s="16"/>
      <c r="Q329" s="16">
        <v>0.28571428571428598</v>
      </c>
      <c r="R329" s="16">
        <v>0.38028169014084501</v>
      </c>
      <c r="S329" s="16">
        <v>0.209677419354839</v>
      </c>
      <c r="T329" s="16">
        <v>0.25352112676056299</v>
      </c>
      <c r="U329" s="16">
        <v>0.12903225806451599</v>
      </c>
      <c r="V329" s="16">
        <v>0.13861386138613899</v>
      </c>
      <c r="W329" s="16">
        <v>0.140350877192982</v>
      </c>
      <c r="X329" s="16">
        <v>0.117021276595745</v>
      </c>
      <c r="Y329" s="16">
        <v>0.121546961325967</v>
      </c>
      <c r="Z329" s="16"/>
      <c r="AA329" s="16">
        <v>0.20955882352941199</v>
      </c>
      <c r="AB329" s="16">
        <v>0.12061403508771899</v>
      </c>
      <c r="AC329" s="16"/>
      <c r="AD329" s="16">
        <v>0.25179856115107901</v>
      </c>
      <c r="AE329" s="16">
        <v>0.246153846153846</v>
      </c>
      <c r="AF329" s="16">
        <v>0.22222222222222199</v>
      </c>
      <c r="AG329" s="16">
        <v>0.1875</v>
      </c>
      <c r="AH329" s="16">
        <v>0.128205128205128</v>
      </c>
      <c r="AI329" s="16">
        <v>0.20652173913043501</v>
      </c>
      <c r="AJ329" s="16">
        <v>0.109243697478992</v>
      </c>
      <c r="AK329" s="16">
        <v>0.101123595505618</v>
      </c>
      <c r="AL329" s="16">
        <v>0.117021276595745</v>
      </c>
      <c r="AM329" s="16">
        <v>0.134615384615385</v>
      </c>
      <c r="AN329" s="16"/>
      <c r="AO329" s="16">
        <v>0.214285714285714</v>
      </c>
      <c r="AP329" s="16">
        <v>0.159362549800797</v>
      </c>
      <c r="AQ329" s="16">
        <v>0.14857142857142899</v>
      </c>
      <c r="AR329" s="16">
        <v>0.11340206185567001</v>
      </c>
      <c r="AS329" s="16">
        <v>0.10344827586206901</v>
      </c>
      <c r="AT329" s="16">
        <v>0.05</v>
      </c>
      <c r="AU329" s="16"/>
      <c r="AV329" s="16">
        <v>6.25E-2</v>
      </c>
      <c r="AW329" s="16">
        <v>0</v>
      </c>
      <c r="AX329" s="16">
        <v>7.4074074074074098E-2</v>
      </c>
      <c r="AY329" s="16">
        <v>0.25</v>
      </c>
      <c r="AZ329" s="16">
        <v>0.14285714285714299</v>
      </c>
      <c r="BA329" s="16">
        <v>0.20588235294117599</v>
      </c>
      <c r="BB329" s="16">
        <v>0.15384615384615399</v>
      </c>
      <c r="BC329" s="16">
        <v>0.1</v>
      </c>
      <c r="BD329" s="16">
        <v>0.28571428571428598</v>
      </c>
      <c r="BE329" s="16">
        <v>0.106280193236715</v>
      </c>
      <c r="BF329" s="16">
        <v>0.15454545454545501</v>
      </c>
      <c r="BG329" s="16">
        <v>0.35294117647058798</v>
      </c>
      <c r="BH329" s="16">
        <v>0.233333333333333</v>
      </c>
      <c r="BI329" s="16">
        <v>0.2</v>
      </c>
      <c r="BJ329" s="16">
        <v>6.6666666666666693E-2</v>
      </c>
      <c r="BK329" s="16">
        <v>0.20833333333333301</v>
      </c>
      <c r="BL329" s="16">
        <v>0.25490196078431399</v>
      </c>
      <c r="BM329" s="16">
        <v>0.36111111111111099</v>
      </c>
      <c r="BN329" s="16">
        <v>0.27777777777777801</v>
      </c>
      <c r="BO329" s="16"/>
      <c r="BP329" s="16">
        <v>0.149410222804718</v>
      </c>
      <c r="BQ329" s="16"/>
      <c r="BR329" s="16">
        <v>0.15344827586206899</v>
      </c>
      <c r="BS329" s="16"/>
      <c r="BT329" s="16">
        <v>0.12354312354312399</v>
      </c>
    </row>
    <row r="330" spans="2:72" x14ac:dyDescent="0.2">
      <c r="B330" t="s">
        <v>206</v>
      </c>
      <c r="C330" s="16">
        <v>0.107892107892108</v>
      </c>
      <c r="D330" s="16">
        <v>8.4057971014492694E-2</v>
      </c>
      <c r="E330" s="16">
        <v>6.7226890756302504E-2</v>
      </c>
      <c r="F330" s="16">
        <v>0.18181818181818199</v>
      </c>
      <c r="G330" s="16">
        <v>5.8823529411764698E-2</v>
      </c>
      <c r="H330" s="16">
        <v>0.160714285714286</v>
      </c>
      <c r="I330" s="16">
        <v>0.12765957446808501</v>
      </c>
      <c r="J330" s="16">
        <v>7.4626865671641798E-2</v>
      </c>
      <c r="K330" s="16">
        <v>0.19354838709677399</v>
      </c>
      <c r="L330" s="16">
        <v>0.17977528089887601</v>
      </c>
      <c r="M330" s="16">
        <v>0.125</v>
      </c>
      <c r="N330" s="16">
        <v>8.8235294117647106E-2</v>
      </c>
      <c r="O330" s="16">
        <v>0.214285714285714</v>
      </c>
      <c r="P330" s="16"/>
      <c r="Q330" s="16">
        <v>0.11111111111111099</v>
      </c>
      <c r="R330" s="16">
        <v>8.4507042253521097E-2</v>
      </c>
      <c r="S330" s="16">
        <v>6.4516129032258104E-2</v>
      </c>
      <c r="T330" s="16">
        <v>4.2253521126760597E-2</v>
      </c>
      <c r="U330" s="16">
        <v>0.17741935483870999</v>
      </c>
      <c r="V330" s="16">
        <v>0.12871287128712899</v>
      </c>
      <c r="W330" s="16">
        <v>8.7719298245614002E-2</v>
      </c>
      <c r="X330" s="16">
        <v>0.170212765957447</v>
      </c>
      <c r="Y330" s="16">
        <v>0.10497237569060799</v>
      </c>
      <c r="Z330" s="16"/>
      <c r="AA330" s="16">
        <v>9.9264705882352894E-2</v>
      </c>
      <c r="AB330" s="16">
        <v>0.118421052631579</v>
      </c>
      <c r="AC330" s="16"/>
      <c r="AD330" s="16">
        <v>9.3525179856115095E-2</v>
      </c>
      <c r="AE330" s="16">
        <v>6.15384615384615E-2</v>
      </c>
      <c r="AF330" s="16">
        <v>0.14285714285714299</v>
      </c>
      <c r="AG330" s="16">
        <v>6.25E-2</v>
      </c>
      <c r="AH330" s="16">
        <v>0.115384615384615</v>
      </c>
      <c r="AI330" s="16">
        <v>7.6086956521739094E-2</v>
      </c>
      <c r="AJ330" s="16">
        <v>0.16806722689075601</v>
      </c>
      <c r="AK330" s="16">
        <v>0.123595505617978</v>
      </c>
      <c r="AL330" s="16">
        <v>0.10638297872340401</v>
      </c>
      <c r="AM330" s="16">
        <v>0.108974358974359</v>
      </c>
      <c r="AN330" s="16"/>
      <c r="AO330" s="16">
        <v>0.11224489795918401</v>
      </c>
      <c r="AP330" s="16">
        <v>9.1633466135458197E-2</v>
      </c>
      <c r="AQ330" s="16">
        <v>9.71428571428571E-2</v>
      </c>
      <c r="AR330" s="16">
        <v>0.164948453608247</v>
      </c>
      <c r="AS330" s="16">
        <v>6.8965517241379296E-2</v>
      </c>
      <c r="AT330" s="16">
        <v>0.1</v>
      </c>
      <c r="AU330" s="16"/>
      <c r="AV330" s="16">
        <v>6.25E-2</v>
      </c>
      <c r="AW330" s="16">
        <v>0.2</v>
      </c>
      <c r="AX330" s="16">
        <v>7.4074074074074098E-2</v>
      </c>
      <c r="AY330" s="16">
        <v>0.25</v>
      </c>
      <c r="AZ330" s="16">
        <v>0.28571428571428598</v>
      </c>
      <c r="BA330" s="16">
        <v>8.8235294117647106E-2</v>
      </c>
      <c r="BB330" s="16">
        <v>7.69230769230769E-2</v>
      </c>
      <c r="BC330" s="16">
        <v>0.233333333333333</v>
      </c>
      <c r="BD330" s="16">
        <v>4.7619047619047603E-2</v>
      </c>
      <c r="BE330" s="16">
        <v>0.11111111111111099</v>
      </c>
      <c r="BF330" s="16">
        <v>0.118181818181818</v>
      </c>
      <c r="BG330" s="16">
        <v>0.11764705882352899</v>
      </c>
      <c r="BH330" s="16">
        <v>7.7777777777777807E-2</v>
      </c>
      <c r="BI330" s="16">
        <v>0.05</v>
      </c>
      <c r="BJ330" s="16">
        <v>0.2</v>
      </c>
      <c r="BK330" s="16">
        <v>0.125</v>
      </c>
      <c r="BL330" s="16">
        <v>0.15686274509803899</v>
      </c>
      <c r="BM330" s="16">
        <v>5.5555555555555601E-2</v>
      </c>
      <c r="BN330" s="16">
        <v>0.16666666666666699</v>
      </c>
      <c r="BO330" s="16"/>
      <c r="BP330" s="16">
        <v>0.103538663171691</v>
      </c>
      <c r="BQ330" s="16"/>
      <c r="BR330" s="16">
        <v>8.9655172413793102E-2</v>
      </c>
      <c r="BS330" s="16"/>
      <c r="BT330" s="16">
        <v>0.10489510489510501</v>
      </c>
    </row>
    <row r="331" spans="2:72" x14ac:dyDescent="0.2">
      <c r="B331" t="s">
        <v>207</v>
      </c>
      <c r="C331" s="16">
        <v>0.122877122877123</v>
      </c>
      <c r="D331" s="16">
        <v>0.133333333333333</v>
      </c>
      <c r="E331" s="16">
        <v>0.14285714285714299</v>
      </c>
      <c r="F331" s="16">
        <v>6.8181818181818205E-2</v>
      </c>
      <c r="G331" s="16">
        <v>0.14705882352941199</v>
      </c>
      <c r="H331" s="16">
        <v>0.17857142857142899</v>
      </c>
      <c r="I331" s="16">
        <v>0.10638297872340401</v>
      </c>
      <c r="J331" s="16">
        <v>0.119402985074627</v>
      </c>
      <c r="K331" s="16">
        <v>0</v>
      </c>
      <c r="L331" s="16">
        <v>0.123595505617978</v>
      </c>
      <c r="M331" s="16">
        <v>0.125</v>
      </c>
      <c r="N331" s="16">
        <v>8.8235294117647106E-2</v>
      </c>
      <c r="O331" s="16">
        <v>0</v>
      </c>
      <c r="P331" s="16"/>
      <c r="Q331" s="16">
        <v>1.58730158730159E-2</v>
      </c>
      <c r="R331" s="16">
        <v>8.4507042253521097E-2</v>
      </c>
      <c r="S331" s="16">
        <v>0.14516129032258099</v>
      </c>
      <c r="T331" s="16">
        <v>0.11267605633802801</v>
      </c>
      <c r="U331" s="16">
        <v>0.16129032258064499</v>
      </c>
      <c r="V331" s="16">
        <v>0.198019801980198</v>
      </c>
      <c r="W331" s="16">
        <v>0.175438596491228</v>
      </c>
      <c r="X331" s="16">
        <v>0.10638297872340401</v>
      </c>
      <c r="Y331" s="16">
        <v>0.10773480662983401</v>
      </c>
      <c r="Z331" s="16"/>
      <c r="AA331" s="16">
        <v>0.13602941176470601</v>
      </c>
      <c r="AB331" s="16">
        <v>0.107456140350877</v>
      </c>
      <c r="AC331" s="16"/>
      <c r="AD331" s="16">
        <v>7.1942446043165506E-2</v>
      </c>
      <c r="AE331" s="16">
        <v>0.16923076923076899</v>
      </c>
      <c r="AF331" s="16">
        <v>9.5238095238095205E-2</v>
      </c>
      <c r="AG331" s="16">
        <v>0.125</v>
      </c>
      <c r="AH331" s="16">
        <v>0.16666666666666699</v>
      </c>
      <c r="AI331" s="16">
        <v>0.173913043478261</v>
      </c>
      <c r="AJ331" s="16">
        <v>0.14285714285714299</v>
      </c>
      <c r="AK331" s="16">
        <v>0.13483146067415699</v>
      </c>
      <c r="AL331" s="16">
        <v>0.117021276595745</v>
      </c>
      <c r="AM331" s="16">
        <v>8.3333333333333301E-2</v>
      </c>
      <c r="AN331" s="16"/>
      <c r="AO331" s="16">
        <v>0.13010204081632701</v>
      </c>
      <c r="AP331" s="16">
        <v>0.123505976095618</v>
      </c>
      <c r="AQ331" s="16">
        <v>0.108571428571429</v>
      </c>
      <c r="AR331" s="16">
        <v>0.134020618556701</v>
      </c>
      <c r="AS331" s="16">
        <v>6.8965517241379296E-2</v>
      </c>
      <c r="AT331" s="16">
        <v>0.15</v>
      </c>
      <c r="AU331" s="16"/>
      <c r="AV331" s="16">
        <v>0.125</v>
      </c>
      <c r="AW331" s="16">
        <v>0</v>
      </c>
      <c r="AX331" s="16">
        <v>9.2592592592592601E-2</v>
      </c>
      <c r="AY331" s="16">
        <v>8.3333333333333301E-2</v>
      </c>
      <c r="AZ331" s="16">
        <v>0</v>
      </c>
      <c r="BA331" s="16">
        <v>0.13235294117647101</v>
      </c>
      <c r="BB331" s="16">
        <v>0.125</v>
      </c>
      <c r="BC331" s="16">
        <v>0.133333333333333</v>
      </c>
      <c r="BD331" s="16">
        <v>9.5238095238095205E-2</v>
      </c>
      <c r="BE331" s="16">
        <v>0.14975845410628</v>
      </c>
      <c r="BF331" s="16">
        <v>9.0909090909090898E-2</v>
      </c>
      <c r="BG331" s="16">
        <v>0.17647058823529399</v>
      </c>
      <c r="BH331" s="16">
        <v>0.155555555555556</v>
      </c>
      <c r="BI331" s="16">
        <v>0.15</v>
      </c>
      <c r="BJ331" s="16">
        <v>0.133333333333333</v>
      </c>
      <c r="BK331" s="16">
        <v>0.104166666666667</v>
      </c>
      <c r="BL331" s="16">
        <v>0.13725490196078399</v>
      </c>
      <c r="BM331" s="16">
        <v>8.3333333333333301E-2</v>
      </c>
      <c r="BN331" s="16">
        <v>0.11111111111111099</v>
      </c>
      <c r="BO331" s="16"/>
      <c r="BP331" s="16">
        <v>0.12581913499344699</v>
      </c>
      <c r="BQ331" s="16"/>
      <c r="BR331" s="16">
        <v>0.11724137931034501</v>
      </c>
      <c r="BS331" s="16"/>
      <c r="BT331" s="16">
        <v>0.11888111888111901</v>
      </c>
    </row>
    <row r="332" spans="2:72" x14ac:dyDescent="0.2">
      <c r="B332" t="s">
        <v>208</v>
      </c>
      <c r="C332" s="16">
        <v>0.125874125874126</v>
      </c>
      <c r="D332" s="16">
        <v>0.139130434782609</v>
      </c>
      <c r="E332" s="16">
        <v>0.17647058823529399</v>
      </c>
      <c r="F332" s="16">
        <v>0.13636363636363599</v>
      </c>
      <c r="G332" s="16">
        <v>7.3529411764705899E-2</v>
      </c>
      <c r="H332" s="16">
        <v>7.1428571428571397E-2</v>
      </c>
      <c r="I332" s="16">
        <v>0.117021276595745</v>
      </c>
      <c r="J332" s="16">
        <v>0.104477611940299</v>
      </c>
      <c r="K332" s="16">
        <v>0.12903225806451599</v>
      </c>
      <c r="L332" s="16">
        <v>6.7415730337078594E-2</v>
      </c>
      <c r="M332" s="16">
        <v>0.17499999999999999</v>
      </c>
      <c r="N332" s="16">
        <v>0.11764705882352899</v>
      </c>
      <c r="O332" s="16">
        <v>0.214285714285714</v>
      </c>
      <c r="P332" s="16"/>
      <c r="Q332" s="16">
        <v>0.126984126984127</v>
      </c>
      <c r="R332" s="16">
        <v>9.85915492957746E-2</v>
      </c>
      <c r="S332" s="16">
        <v>0.112903225806452</v>
      </c>
      <c r="T332" s="16">
        <v>0.11267605633802801</v>
      </c>
      <c r="U332" s="16">
        <v>9.6774193548387094E-2</v>
      </c>
      <c r="V332" s="16">
        <v>0.10891089108910899</v>
      </c>
      <c r="W332" s="16">
        <v>0.14912280701754399</v>
      </c>
      <c r="X332" s="16">
        <v>0.117021276595745</v>
      </c>
      <c r="Y332" s="16">
        <v>0.14088397790055199</v>
      </c>
      <c r="Z332" s="16"/>
      <c r="AA332" s="16">
        <v>0.11764705882352899</v>
      </c>
      <c r="AB332" s="16">
        <v>0.13596491228070201</v>
      </c>
      <c r="AC332" s="16"/>
      <c r="AD332" s="16">
        <v>0.12949640287769801</v>
      </c>
      <c r="AE332" s="16">
        <v>0.123076923076923</v>
      </c>
      <c r="AF332" s="16">
        <v>0.126984126984127</v>
      </c>
      <c r="AG332" s="16">
        <v>0.104166666666667</v>
      </c>
      <c r="AH332" s="16">
        <v>0.15384615384615399</v>
      </c>
      <c r="AI332" s="16">
        <v>9.7826086956521702E-2</v>
      </c>
      <c r="AJ332" s="16">
        <v>0.126050420168067</v>
      </c>
      <c r="AK332" s="16">
        <v>0.101123595505618</v>
      </c>
      <c r="AL332" s="16">
        <v>0.13829787234042601</v>
      </c>
      <c r="AM332" s="16">
        <v>0.15384615384615399</v>
      </c>
      <c r="AN332" s="16"/>
      <c r="AO332" s="16">
        <v>0.102040816326531</v>
      </c>
      <c r="AP332" s="16">
        <v>0.131474103585657</v>
      </c>
      <c r="AQ332" s="16">
        <v>0.14285714285714299</v>
      </c>
      <c r="AR332" s="16">
        <v>0.123711340206186</v>
      </c>
      <c r="AS332" s="16">
        <v>0.20689655172413801</v>
      </c>
      <c r="AT332" s="16">
        <v>0.15</v>
      </c>
      <c r="AU332" s="16"/>
      <c r="AV332" s="16">
        <v>0.25</v>
      </c>
      <c r="AW332" s="16">
        <v>0.4</v>
      </c>
      <c r="AX332" s="16">
        <v>0.11111111111111099</v>
      </c>
      <c r="AY332" s="16">
        <v>8.3333333333333301E-2</v>
      </c>
      <c r="AZ332" s="16">
        <v>0.14285714285714299</v>
      </c>
      <c r="BA332" s="16">
        <v>0.14705882352941199</v>
      </c>
      <c r="BB332" s="16">
        <v>0.144230769230769</v>
      </c>
      <c r="BC332" s="16">
        <v>0.1</v>
      </c>
      <c r="BD332" s="16">
        <v>9.5238095238095205E-2</v>
      </c>
      <c r="BE332" s="16">
        <v>0.14492753623188401</v>
      </c>
      <c r="BF332" s="16">
        <v>0.145454545454545</v>
      </c>
      <c r="BG332" s="16">
        <v>5.8823529411764698E-2</v>
      </c>
      <c r="BH332" s="16">
        <v>0.11111111111111099</v>
      </c>
      <c r="BI332" s="16">
        <v>0.05</v>
      </c>
      <c r="BJ332" s="16">
        <v>0.266666666666667</v>
      </c>
      <c r="BK332" s="16">
        <v>0.104166666666667</v>
      </c>
      <c r="BL332" s="16">
        <v>5.8823529411764698E-2</v>
      </c>
      <c r="BM332" s="16">
        <v>0.11111111111111099</v>
      </c>
      <c r="BN332" s="16">
        <v>5.5555555555555601E-2</v>
      </c>
      <c r="BO332" s="16"/>
      <c r="BP332" s="16">
        <v>0.134993446920052</v>
      </c>
      <c r="BQ332" s="16"/>
      <c r="BR332" s="16">
        <v>0.13448275862069001</v>
      </c>
      <c r="BS332" s="16"/>
      <c r="BT332" s="16">
        <v>0.15151515151515199</v>
      </c>
    </row>
    <row r="333" spans="2:72" x14ac:dyDescent="0.2">
      <c r="B333" t="s">
        <v>209</v>
      </c>
      <c r="C333" s="16">
        <v>9.1908091908091905E-2</v>
      </c>
      <c r="D333" s="16">
        <v>0.118840579710145</v>
      </c>
      <c r="E333" s="16">
        <v>6.7226890756302504E-2</v>
      </c>
      <c r="F333" s="16">
        <v>2.27272727272727E-2</v>
      </c>
      <c r="G333" s="16">
        <v>8.8235294117647106E-2</v>
      </c>
      <c r="H333" s="16">
        <v>7.1428571428571397E-2</v>
      </c>
      <c r="I333" s="16">
        <v>6.3829787234042507E-2</v>
      </c>
      <c r="J333" s="16">
        <v>7.4626865671641798E-2</v>
      </c>
      <c r="K333" s="16">
        <v>0.19354838709677399</v>
      </c>
      <c r="L333" s="16">
        <v>7.8651685393258397E-2</v>
      </c>
      <c r="M333" s="16">
        <v>7.4999999999999997E-2</v>
      </c>
      <c r="N333" s="16">
        <v>8.8235294117647106E-2</v>
      </c>
      <c r="O333" s="16">
        <v>0.14285714285714299</v>
      </c>
      <c r="P333" s="16"/>
      <c r="Q333" s="16">
        <v>1.58730158730159E-2</v>
      </c>
      <c r="R333" s="16">
        <v>1.4084507042253501E-2</v>
      </c>
      <c r="S333" s="16">
        <v>4.8387096774193498E-2</v>
      </c>
      <c r="T333" s="16">
        <v>7.0422535211267595E-2</v>
      </c>
      <c r="U333" s="16">
        <v>8.0645161290322606E-2</v>
      </c>
      <c r="V333" s="16">
        <v>6.9306930693069299E-2</v>
      </c>
      <c r="W333" s="16">
        <v>7.8947368421052599E-2</v>
      </c>
      <c r="X333" s="16">
        <v>0.13829787234042601</v>
      </c>
      <c r="Y333" s="16">
        <v>0.13259668508287301</v>
      </c>
      <c r="Z333" s="16"/>
      <c r="AA333" s="16">
        <v>5.6985294117647099E-2</v>
      </c>
      <c r="AB333" s="16">
        <v>0.13377192982456099</v>
      </c>
      <c r="AC333" s="16"/>
      <c r="AD333" s="16">
        <v>3.5971223021582698E-2</v>
      </c>
      <c r="AE333" s="16">
        <v>3.0769230769230799E-2</v>
      </c>
      <c r="AF333" s="16">
        <v>3.1746031746031703E-2</v>
      </c>
      <c r="AG333" s="16">
        <v>7.2916666666666699E-2</v>
      </c>
      <c r="AH333" s="16">
        <v>0.102564102564103</v>
      </c>
      <c r="AI333" s="16">
        <v>7.6086956521739094E-2</v>
      </c>
      <c r="AJ333" s="16">
        <v>0.11764705882352899</v>
      </c>
      <c r="AK333" s="16">
        <v>0.13483146067415699</v>
      </c>
      <c r="AL333" s="16">
        <v>0.13829787234042601</v>
      </c>
      <c r="AM333" s="16">
        <v>0.128205128205128</v>
      </c>
      <c r="AN333" s="16"/>
      <c r="AO333" s="16">
        <v>4.3367346938775503E-2</v>
      </c>
      <c r="AP333" s="16">
        <v>9.9601593625498003E-2</v>
      </c>
      <c r="AQ333" s="16">
        <v>0.14285714285714299</v>
      </c>
      <c r="AR333" s="16">
        <v>0.14432989690721601</v>
      </c>
      <c r="AS333" s="16">
        <v>0.18965517241379301</v>
      </c>
      <c r="AT333" s="16">
        <v>0</v>
      </c>
      <c r="AU333" s="16"/>
      <c r="AV333" s="16">
        <v>0</v>
      </c>
      <c r="AW333" s="16">
        <v>0</v>
      </c>
      <c r="AX333" s="16">
        <v>0.13888888888888901</v>
      </c>
      <c r="AY333" s="16">
        <v>8.3333333333333301E-2</v>
      </c>
      <c r="AZ333" s="16">
        <v>0</v>
      </c>
      <c r="BA333" s="16">
        <v>8.8235294117647106E-2</v>
      </c>
      <c r="BB333" s="16">
        <v>7.69230769230769E-2</v>
      </c>
      <c r="BC333" s="16">
        <v>3.3333333333333298E-2</v>
      </c>
      <c r="BD333" s="16">
        <v>0</v>
      </c>
      <c r="BE333" s="16">
        <v>0.14975845410628</v>
      </c>
      <c r="BF333" s="16">
        <v>0.13636363636363599</v>
      </c>
      <c r="BG333" s="16">
        <v>0</v>
      </c>
      <c r="BH333" s="16">
        <v>8.8888888888888906E-2</v>
      </c>
      <c r="BI333" s="16">
        <v>0.1</v>
      </c>
      <c r="BJ333" s="16">
        <v>6.6666666666666693E-2</v>
      </c>
      <c r="BK333" s="16">
        <v>4.1666666666666699E-2</v>
      </c>
      <c r="BL333" s="16">
        <v>1.9607843137254902E-2</v>
      </c>
      <c r="BM333" s="16">
        <v>0</v>
      </c>
      <c r="BN333" s="16">
        <v>2.7777777777777801E-2</v>
      </c>
      <c r="BO333" s="16"/>
      <c r="BP333" s="16">
        <v>0.10747051114023599</v>
      </c>
      <c r="BQ333" s="16"/>
      <c r="BR333" s="16">
        <v>0.11206896551724101</v>
      </c>
      <c r="BS333" s="16"/>
      <c r="BT333" s="16">
        <v>0.128205128205128</v>
      </c>
    </row>
    <row r="334" spans="2:72" x14ac:dyDescent="0.2">
      <c r="B334" t="s">
        <v>210</v>
      </c>
      <c r="C334" s="16">
        <v>8.9910089910089905E-2</v>
      </c>
      <c r="D334" s="16">
        <v>0.11014492753623201</v>
      </c>
      <c r="E334" s="16">
        <v>3.3613445378151301E-2</v>
      </c>
      <c r="F334" s="16">
        <v>6.8181818181818205E-2</v>
      </c>
      <c r="G334" s="16">
        <v>0.14705882352941199</v>
      </c>
      <c r="H334" s="16">
        <v>8.9285714285714302E-2</v>
      </c>
      <c r="I334" s="16">
        <v>0.10638297872340401</v>
      </c>
      <c r="J334" s="16">
        <v>5.9701492537313397E-2</v>
      </c>
      <c r="K334" s="16">
        <v>6.4516129032258104E-2</v>
      </c>
      <c r="L334" s="16">
        <v>6.7415730337078594E-2</v>
      </c>
      <c r="M334" s="16">
        <v>2.5000000000000001E-2</v>
      </c>
      <c r="N334" s="16">
        <v>0.17647058823529399</v>
      </c>
      <c r="O334" s="16">
        <v>7.1428571428571397E-2</v>
      </c>
      <c r="P334" s="16"/>
      <c r="Q334" s="16">
        <v>0.126984126984127</v>
      </c>
      <c r="R334" s="16">
        <v>5.63380281690141E-2</v>
      </c>
      <c r="S334" s="16">
        <v>6.4516129032258104E-2</v>
      </c>
      <c r="T334" s="16">
        <v>4.2253521126760597E-2</v>
      </c>
      <c r="U334" s="16">
        <v>4.8387096774193498E-2</v>
      </c>
      <c r="V334" s="16">
        <v>3.9603960396039598E-2</v>
      </c>
      <c r="W334" s="16">
        <v>7.0175438596491196E-2</v>
      </c>
      <c r="X334" s="16">
        <v>0.10638297872340401</v>
      </c>
      <c r="Y334" s="16">
        <v>0.12707182320442001</v>
      </c>
      <c r="Z334" s="16"/>
      <c r="AA334" s="16">
        <v>6.25E-2</v>
      </c>
      <c r="AB334" s="16">
        <v>0.12280701754386</v>
      </c>
      <c r="AC334" s="16"/>
      <c r="AD334" s="16">
        <v>7.1942446043165506E-2</v>
      </c>
      <c r="AE334" s="16">
        <v>3.0769230769230799E-2</v>
      </c>
      <c r="AF334" s="16">
        <v>6.3492063492063502E-2</v>
      </c>
      <c r="AG334" s="16">
        <v>8.3333333333333301E-2</v>
      </c>
      <c r="AH334" s="16">
        <v>5.1282051282051301E-2</v>
      </c>
      <c r="AI334" s="16">
        <v>0.108695652173913</v>
      </c>
      <c r="AJ334" s="16">
        <v>0.109243697478992</v>
      </c>
      <c r="AK334" s="16">
        <v>0.112359550561798</v>
      </c>
      <c r="AL334" s="16">
        <v>0.117021276595745</v>
      </c>
      <c r="AM334" s="16">
        <v>0.115384615384615</v>
      </c>
      <c r="AN334" s="16"/>
      <c r="AO334" s="16">
        <v>4.5918367346938799E-2</v>
      </c>
      <c r="AP334" s="16">
        <v>8.7649402390438294E-2</v>
      </c>
      <c r="AQ334" s="16">
        <v>0.108571428571429</v>
      </c>
      <c r="AR334" s="16">
        <v>0.123711340206186</v>
      </c>
      <c r="AS334" s="16">
        <v>0.24137931034482801</v>
      </c>
      <c r="AT334" s="16">
        <v>0.25</v>
      </c>
      <c r="AU334" s="16"/>
      <c r="AV334" s="16">
        <v>0.125</v>
      </c>
      <c r="AW334" s="16">
        <v>0</v>
      </c>
      <c r="AX334" s="16">
        <v>0.194444444444444</v>
      </c>
      <c r="AY334" s="16">
        <v>0</v>
      </c>
      <c r="AZ334" s="16">
        <v>0.14285714285714299</v>
      </c>
      <c r="BA334" s="16">
        <v>0.10294117647058799</v>
      </c>
      <c r="BB334" s="16">
        <v>5.7692307692307702E-2</v>
      </c>
      <c r="BC334" s="16">
        <v>0.16666666666666699</v>
      </c>
      <c r="BD334" s="16">
        <v>4.7619047619047603E-2</v>
      </c>
      <c r="BE334" s="16">
        <v>0.120772946859903</v>
      </c>
      <c r="BF334" s="16">
        <v>8.1818181818181804E-2</v>
      </c>
      <c r="BG334" s="16">
        <v>5.8823529411764698E-2</v>
      </c>
      <c r="BH334" s="16">
        <v>3.3333333333333298E-2</v>
      </c>
      <c r="BI334" s="16">
        <v>0.1</v>
      </c>
      <c r="BJ334" s="16">
        <v>0</v>
      </c>
      <c r="BK334" s="16">
        <v>2.0833333333333301E-2</v>
      </c>
      <c r="BL334" s="16">
        <v>5.8823529411764698E-2</v>
      </c>
      <c r="BM334" s="16">
        <v>5.5555555555555601E-2</v>
      </c>
      <c r="BN334" s="16">
        <v>2.7777777777777801E-2</v>
      </c>
      <c r="BO334" s="16"/>
      <c r="BP334" s="16">
        <v>9.6985583224115296E-2</v>
      </c>
      <c r="BQ334" s="16"/>
      <c r="BR334" s="16">
        <v>0.10517241379310301</v>
      </c>
      <c r="BS334" s="16"/>
      <c r="BT334" s="16">
        <v>0.107226107226107</v>
      </c>
    </row>
    <row r="335" spans="2:72" x14ac:dyDescent="0.2">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row>
    <row r="336" spans="2:72" x14ac:dyDescent="0.2">
      <c r="B336" s="6" t="s">
        <v>222</v>
      </c>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row>
    <row r="337" spans="2:72" x14ac:dyDescent="0.2">
      <c r="B337" s="22" t="s">
        <v>125</v>
      </c>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row>
    <row r="338" spans="2:72" x14ac:dyDescent="0.2">
      <c r="B338" t="s">
        <v>219</v>
      </c>
      <c r="C338" s="16">
        <v>0.258379888268156</v>
      </c>
      <c r="D338" s="16">
        <v>0.33333333333333298</v>
      </c>
      <c r="E338" s="16">
        <v>0.13888888888888901</v>
      </c>
      <c r="F338" s="16">
        <v>0.17241379310344801</v>
      </c>
      <c r="G338" s="16">
        <v>0.3</v>
      </c>
      <c r="H338" s="16">
        <v>0.28571428571428598</v>
      </c>
      <c r="I338" s="16">
        <v>0.230769230769231</v>
      </c>
      <c r="J338" s="16">
        <v>0.155555555555556</v>
      </c>
      <c r="K338" s="16">
        <v>0.5</v>
      </c>
      <c r="L338" s="16">
        <v>0.15151515151515199</v>
      </c>
      <c r="M338" s="16">
        <v>0.20689655172413801</v>
      </c>
      <c r="N338" s="16">
        <v>0.16666666666666699</v>
      </c>
      <c r="O338" s="16">
        <v>0.375</v>
      </c>
      <c r="P338" s="16"/>
      <c r="Q338" s="16">
        <v>0.135135135135135</v>
      </c>
      <c r="R338" s="16">
        <v>0.14285714285714299</v>
      </c>
      <c r="S338" s="16">
        <v>0.14285714285714299</v>
      </c>
      <c r="T338" s="16">
        <v>0.11363636363636399</v>
      </c>
      <c r="U338" s="16">
        <v>0.22727272727272699</v>
      </c>
      <c r="V338" s="16">
        <v>0.22077922077922099</v>
      </c>
      <c r="W338" s="16">
        <v>0.26250000000000001</v>
      </c>
      <c r="X338" s="16">
        <v>0.34666666666666701</v>
      </c>
      <c r="Y338" s="16">
        <v>0.31186440677966099</v>
      </c>
      <c r="Z338" s="16"/>
      <c r="AA338" s="16">
        <v>0.19420289855072501</v>
      </c>
      <c r="AB338" s="16">
        <v>0.31891891891891899</v>
      </c>
      <c r="AC338" s="16"/>
      <c r="AD338" s="16">
        <v>0.141025641025641</v>
      </c>
      <c r="AE338" s="16">
        <v>0.14285714285714299</v>
      </c>
      <c r="AF338" s="16">
        <v>0.17647058823529399</v>
      </c>
      <c r="AG338" s="16">
        <v>0.31578947368421101</v>
      </c>
      <c r="AH338" s="16">
        <v>0.26785714285714302</v>
      </c>
      <c r="AI338" s="16">
        <v>0.214285714285714</v>
      </c>
      <c r="AJ338" s="16">
        <v>0.35106382978723399</v>
      </c>
      <c r="AK338" s="16">
        <v>0.40789473684210498</v>
      </c>
      <c r="AL338" s="16">
        <v>0.209876543209877</v>
      </c>
      <c r="AM338" s="16">
        <v>0.25984251968503902</v>
      </c>
      <c r="AN338" s="16"/>
      <c r="AO338" s="16">
        <v>0.15116279069767399</v>
      </c>
      <c r="AP338" s="16">
        <v>0.23280423280423301</v>
      </c>
      <c r="AQ338" s="16">
        <v>0.35251798561151099</v>
      </c>
      <c r="AR338" s="16">
        <v>0.43661971830985902</v>
      </c>
      <c r="AS338" s="16">
        <v>0.375</v>
      </c>
      <c r="AT338" s="16">
        <v>0.46153846153846201</v>
      </c>
      <c r="AU338" s="16"/>
      <c r="AV338" s="16">
        <v>0.66666666666666696</v>
      </c>
      <c r="AW338" s="16">
        <v>0</v>
      </c>
      <c r="AX338" s="16">
        <v>0.23376623376623401</v>
      </c>
      <c r="AY338" s="16">
        <v>0.2</v>
      </c>
      <c r="AZ338" s="16">
        <v>0</v>
      </c>
      <c r="BA338" s="16">
        <v>0.170212765957447</v>
      </c>
      <c r="BB338" s="16">
        <v>0.157894736842105</v>
      </c>
      <c r="BC338" s="16">
        <v>0.26315789473684198</v>
      </c>
      <c r="BD338" s="16">
        <v>0</v>
      </c>
      <c r="BE338" s="16">
        <v>0.49068322981366502</v>
      </c>
      <c r="BF338" s="16">
        <v>0.33734939759036098</v>
      </c>
      <c r="BG338" s="16">
        <v>9.0909090909090898E-2</v>
      </c>
      <c r="BH338" s="16">
        <v>0.14492753623188401</v>
      </c>
      <c r="BI338" s="16">
        <v>0.2</v>
      </c>
      <c r="BJ338" s="16">
        <v>7.69230769230769E-2</v>
      </c>
      <c r="BK338" s="16">
        <v>0.16666666666666699</v>
      </c>
      <c r="BL338" s="16">
        <v>0.15625</v>
      </c>
      <c r="BM338" s="16">
        <v>0.05</v>
      </c>
      <c r="BN338" s="16">
        <v>9.0909090909090898E-2</v>
      </c>
      <c r="BO338" s="16"/>
      <c r="BP338" s="16">
        <v>0.29433962264150898</v>
      </c>
      <c r="BQ338" s="16"/>
      <c r="BR338" s="16">
        <v>0.27241379310344799</v>
      </c>
      <c r="BS338" s="16"/>
      <c r="BT338" s="16">
        <v>0.31235431235431199</v>
      </c>
    </row>
    <row r="339" spans="2:72" x14ac:dyDescent="0.2">
      <c r="B339" t="s">
        <v>220</v>
      </c>
      <c r="C339" s="16">
        <v>0.34636871508379902</v>
      </c>
      <c r="D339" s="16">
        <v>0.35658914728682201</v>
      </c>
      <c r="E339" s="16">
        <v>0.34722222222222199</v>
      </c>
      <c r="F339" s="16">
        <v>0.41379310344827602</v>
      </c>
      <c r="G339" s="16">
        <v>0.38</v>
      </c>
      <c r="H339" s="16">
        <v>0.25714285714285701</v>
      </c>
      <c r="I339" s="16">
        <v>0.42307692307692302</v>
      </c>
      <c r="J339" s="16">
        <v>0.22222222222222199</v>
      </c>
      <c r="K339" s="16">
        <v>0.22727272727272699</v>
      </c>
      <c r="L339" s="16">
        <v>0.33333333333333298</v>
      </c>
      <c r="M339" s="16">
        <v>0.31034482758620702</v>
      </c>
      <c r="N339" s="16">
        <v>0.41666666666666702</v>
      </c>
      <c r="O339" s="16">
        <v>0.25</v>
      </c>
      <c r="P339" s="16"/>
      <c r="Q339" s="16">
        <v>0.108108108108108</v>
      </c>
      <c r="R339" s="16">
        <v>0.214285714285714</v>
      </c>
      <c r="S339" s="16">
        <v>0.17142857142857101</v>
      </c>
      <c r="T339" s="16">
        <v>0.34090909090909099</v>
      </c>
      <c r="U339" s="16">
        <v>0.36363636363636398</v>
      </c>
      <c r="V339" s="16">
        <v>0.42857142857142899</v>
      </c>
      <c r="W339" s="16">
        <v>0.4</v>
      </c>
      <c r="X339" s="16">
        <v>0.34666666666666701</v>
      </c>
      <c r="Y339" s="16">
        <v>0.37288135593220301</v>
      </c>
      <c r="Z339" s="16"/>
      <c r="AA339" s="16">
        <v>0.32463768115941999</v>
      </c>
      <c r="AB339" s="16">
        <v>0.36756756756756798</v>
      </c>
      <c r="AC339" s="16"/>
      <c r="AD339" s="16">
        <v>0.20512820512820501</v>
      </c>
      <c r="AE339" s="16">
        <v>0.371428571428571</v>
      </c>
      <c r="AF339" s="16">
        <v>0.35294117647058798</v>
      </c>
      <c r="AG339" s="16">
        <v>0.31578947368421101</v>
      </c>
      <c r="AH339" s="16">
        <v>0.35714285714285698</v>
      </c>
      <c r="AI339" s="16">
        <v>0.371428571428571</v>
      </c>
      <c r="AJ339" s="16">
        <v>0.37234042553191499</v>
      </c>
      <c r="AK339" s="16">
        <v>0.36842105263157898</v>
      </c>
      <c r="AL339" s="16">
        <v>0.530864197530864</v>
      </c>
      <c r="AM339" s="16">
        <v>0.27559055118110198</v>
      </c>
      <c r="AN339" s="16"/>
      <c r="AO339" s="16">
        <v>0.35658914728682201</v>
      </c>
      <c r="AP339" s="16">
        <v>0.407407407407407</v>
      </c>
      <c r="AQ339" s="16">
        <v>0.29496402877697803</v>
      </c>
      <c r="AR339" s="16">
        <v>0.323943661971831</v>
      </c>
      <c r="AS339" s="16">
        <v>0.27500000000000002</v>
      </c>
      <c r="AT339" s="16">
        <v>0.15384615384615399</v>
      </c>
      <c r="AU339" s="16"/>
      <c r="AV339" s="16">
        <v>0</v>
      </c>
      <c r="AW339" s="16">
        <v>0.5</v>
      </c>
      <c r="AX339" s="16">
        <v>0.29870129870129902</v>
      </c>
      <c r="AY339" s="16">
        <v>0.3</v>
      </c>
      <c r="AZ339" s="16">
        <v>0.5</v>
      </c>
      <c r="BA339" s="16">
        <v>0.40425531914893598</v>
      </c>
      <c r="BB339" s="16">
        <v>0.32894736842105299</v>
      </c>
      <c r="BC339" s="16">
        <v>0.26315789473684198</v>
      </c>
      <c r="BD339" s="16">
        <v>0.46153846153846201</v>
      </c>
      <c r="BE339" s="16">
        <v>0.29192546583850898</v>
      </c>
      <c r="BF339" s="16">
        <v>0.33734939759036098</v>
      </c>
      <c r="BG339" s="16">
        <v>0.63636363636363602</v>
      </c>
      <c r="BH339" s="16">
        <v>0.46376811594202899</v>
      </c>
      <c r="BI339" s="16">
        <v>0.46666666666666701</v>
      </c>
      <c r="BJ339" s="16">
        <v>0.53846153846153799</v>
      </c>
      <c r="BK339" s="16">
        <v>0.30555555555555602</v>
      </c>
      <c r="BL339" s="16">
        <v>0.28125</v>
      </c>
      <c r="BM339" s="16">
        <v>0.3</v>
      </c>
      <c r="BN339" s="16">
        <v>0.45454545454545497</v>
      </c>
      <c r="BO339" s="16"/>
      <c r="BP339" s="16">
        <v>0.35849056603773599</v>
      </c>
      <c r="BQ339" s="16"/>
      <c r="BR339" s="16">
        <v>0.32931034482758598</v>
      </c>
      <c r="BS339" s="16"/>
      <c r="BT339" s="16">
        <v>0.37062937062937101</v>
      </c>
    </row>
    <row r="340" spans="2:72" x14ac:dyDescent="0.2">
      <c r="B340" t="s">
        <v>221</v>
      </c>
      <c r="C340" s="16">
        <v>0.36033519553072602</v>
      </c>
      <c r="D340" s="16">
        <v>0.28294573643410897</v>
      </c>
      <c r="E340" s="16">
        <v>0.44444444444444398</v>
      </c>
      <c r="F340" s="16">
        <v>0.37931034482758602</v>
      </c>
      <c r="G340" s="16">
        <v>0.32</v>
      </c>
      <c r="H340" s="16">
        <v>0.4</v>
      </c>
      <c r="I340" s="16">
        <v>0.33333333333333298</v>
      </c>
      <c r="J340" s="16">
        <v>0.57777777777777795</v>
      </c>
      <c r="K340" s="16">
        <v>0.27272727272727298</v>
      </c>
      <c r="L340" s="16">
        <v>0.45454545454545497</v>
      </c>
      <c r="M340" s="16">
        <v>0.44827586206896602</v>
      </c>
      <c r="N340" s="16">
        <v>0.375</v>
      </c>
      <c r="O340" s="16">
        <v>0.25</v>
      </c>
      <c r="P340" s="16"/>
      <c r="Q340" s="16">
        <v>0.67567567567567599</v>
      </c>
      <c r="R340" s="16">
        <v>0.64285714285714302</v>
      </c>
      <c r="S340" s="16">
        <v>0.65714285714285703</v>
      </c>
      <c r="T340" s="16">
        <v>0.52272727272727304</v>
      </c>
      <c r="U340" s="16">
        <v>0.31818181818181801</v>
      </c>
      <c r="V340" s="16">
        <v>0.31168831168831201</v>
      </c>
      <c r="W340" s="16">
        <v>0.3125</v>
      </c>
      <c r="X340" s="16">
        <v>0.28000000000000003</v>
      </c>
      <c r="Y340" s="16">
        <v>0.28474576271186403</v>
      </c>
      <c r="Z340" s="16"/>
      <c r="AA340" s="16">
        <v>0.44057971014492803</v>
      </c>
      <c r="AB340" s="16">
        <v>0.28378378378378399</v>
      </c>
      <c r="AC340" s="16"/>
      <c r="AD340" s="16">
        <v>0.56410256410256399</v>
      </c>
      <c r="AE340" s="16">
        <v>0.42857142857142899</v>
      </c>
      <c r="AF340" s="16">
        <v>0.41176470588235298</v>
      </c>
      <c r="AG340" s="16">
        <v>0.33333333333333298</v>
      </c>
      <c r="AH340" s="16">
        <v>0.35714285714285698</v>
      </c>
      <c r="AI340" s="16">
        <v>0.4</v>
      </c>
      <c r="AJ340" s="16">
        <v>0.23404255319148901</v>
      </c>
      <c r="AK340" s="16">
        <v>0.21052631578947401</v>
      </c>
      <c r="AL340" s="16">
        <v>0.234567901234568</v>
      </c>
      <c r="AM340" s="16">
        <v>0.440944881889764</v>
      </c>
      <c r="AN340" s="16"/>
      <c r="AO340" s="16">
        <v>0.44573643410852698</v>
      </c>
      <c r="AP340" s="16">
        <v>0.32275132275132301</v>
      </c>
      <c r="AQ340" s="16">
        <v>0.30935251798561197</v>
      </c>
      <c r="AR340" s="16">
        <v>0.23943661971831001</v>
      </c>
      <c r="AS340" s="16">
        <v>0.35</v>
      </c>
      <c r="AT340" s="16">
        <v>0.38461538461538503</v>
      </c>
      <c r="AU340" s="16"/>
      <c r="AV340" s="16">
        <v>0.33333333333333298</v>
      </c>
      <c r="AW340" s="16">
        <v>0.5</v>
      </c>
      <c r="AX340" s="16">
        <v>0.44155844155844198</v>
      </c>
      <c r="AY340" s="16">
        <v>0.5</v>
      </c>
      <c r="AZ340" s="16">
        <v>0.5</v>
      </c>
      <c r="BA340" s="16">
        <v>0.40425531914893598</v>
      </c>
      <c r="BB340" s="16">
        <v>0.46052631578947401</v>
      </c>
      <c r="BC340" s="16">
        <v>0.47368421052631599</v>
      </c>
      <c r="BD340" s="16">
        <v>0.53846153846153799</v>
      </c>
      <c r="BE340" s="16">
        <v>0.19875776397515499</v>
      </c>
      <c r="BF340" s="16">
        <v>0.28915662650602397</v>
      </c>
      <c r="BG340" s="16">
        <v>0.27272727272727298</v>
      </c>
      <c r="BH340" s="16">
        <v>0.376811594202899</v>
      </c>
      <c r="BI340" s="16">
        <v>0.133333333333333</v>
      </c>
      <c r="BJ340" s="16">
        <v>0.38461538461538503</v>
      </c>
      <c r="BK340" s="16">
        <v>0.41666666666666702</v>
      </c>
      <c r="BL340" s="16">
        <v>0.53125</v>
      </c>
      <c r="BM340" s="16">
        <v>0.6</v>
      </c>
      <c r="BN340" s="16">
        <v>0.36363636363636398</v>
      </c>
      <c r="BO340" s="16"/>
      <c r="BP340" s="16">
        <v>0.31698113207547202</v>
      </c>
      <c r="BQ340" s="16"/>
      <c r="BR340" s="16">
        <v>0.36379310344827598</v>
      </c>
      <c r="BS340" s="16"/>
      <c r="BT340" s="16">
        <v>0.28904428904428903</v>
      </c>
    </row>
    <row r="341" spans="2:72" x14ac:dyDescent="0.2">
      <c r="B341" t="s">
        <v>90</v>
      </c>
      <c r="C341" s="16">
        <v>3.4916201117318399E-2</v>
      </c>
      <c r="D341" s="16">
        <v>2.7131782945736399E-2</v>
      </c>
      <c r="E341" s="16">
        <v>6.9444444444444406E-2</v>
      </c>
      <c r="F341" s="16">
        <v>3.4482758620689703E-2</v>
      </c>
      <c r="G341" s="16">
        <v>0</v>
      </c>
      <c r="H341" s="16">
        <v>5.7142857142857099E-2</v>
      </c>
      <c r="I341" s="16">
        <v>1.2820512820512799E-2</v>
      </c>
      <c r="J341" s="16">
        <v>4.4444444444444398E-2</v>
      </c>
      <c r="K341" s="16">
        <v>0</v>
      </c>
      <c r="L341" s="16">
        <v>6.0606060606060601E-2</v>
      </c>
      <c r="M341" s="16">
        <v>3.4482758620689703E-2</v>
      </c>
      <c r="N341" s="16">
        <v>4.1666666666666699E-2</v>
      </c>
      <c r="O341" s="16">
        <v>0.125</v>
      </c>
      <c r="P341" s="16"/>
      <c r="Q341" s="16">
        <v>8.1081081081081099E-2</v>
      </c>
      <c r="R341" s="16">
        <v>0</v>
      </c>
      <c r="S341" s="16">
        <v>2.8571428571428598E-2</v>
      </c>
      <c r="T341" s="16">
        <v>2.27272727272727E-2</v>
      </c>
      <c r="U341" s="16">
        <v>9.0909090909090898E-2</v>
      </c>
      <c r="V341" s="16">
        <v>3.8961038961039002E-2</v>
      </c>
      <c r="W341" s="16">
        <v>2.5000000000000001E-2</v>
      </c>
      <c r="X341" s="16">
        <v>2.66666666666667E-2</v>
      </c>
      <c r="Y341" s="16">
        <v>3.0508474576271202E-2</v>
      </c>
      <c r="Z341" s="16"/>
      <c r="AA341" s="16">
        <v>4.0579710144927499E-2</v>
      </c>
      <c r="AB341" s="16">
        <v>2.97297297297297E-2</v>
      </c>
      <c r="AC341" s="16"/>
      <c r="AD341" s="16">
        <v>8.9743589743589702E-2</v>
      </c>
      <c r="AE341" s="16">
        <v>5.7142857142857099E-2</v>
      </c>
      <c r="AF341" s="16">
        <v>5.8823529411764698E-2</v>
      </c>
      <c r="AG341" s="16">
        <v>3.5087719298245598E-2</v>
      </c>
      <c r="AH341" s="16">
        <v>1.7857142857142901E-2</v>
      </c>
      <c r="AI341" s="16">
        <v>1.4285714285714299E-2</v>
      </c>
      <c r="AJ341" s="16">
        <v>4.2553191489361701E-2</v>
      </c>
      <c r="AK341" s="16">
        <v>1.3157894736842099E-2</v>
      </c>
      <c r="AL341" s="16">
        <v>2.4691358024691398E-2</v>
      </c>
      <c r="AM341" s="16">
        <v>2.3622047244094498E-2</v>
      </c>
      <c r="AN341" s="16"/>
      <c r="AO341" s="16">
        <v>4.6511627906976702E-2</v>
      </c>
      <c r="AP341" s="16">
        <v>3.7037037037037E-2</v>
      </c>
      <c r="AQ341" s="16">
        <v>4.3165467625899297E-2</v>
      </c>
      <c r="AR341" s="16">
        <v>0</v>
      </c>
      <c r="AS341" s="16">
        <v>0</v>
      </c>
      <c r="AT341" s="16">
        <v>0</v>
      </c>
      <c r="AU341" s="16"/>
      <c r="AV341" s="16">
        <v>0</v>
      </c>
      <c r="AW341" s="16">
        <v>0</v>
      </c>
      <c r="AX341" s="16">
        <v>2.5974025974026E-2</v>
      </c>
      <c r="AY341" s="16">
        <v>0</v>
      </c>
      <c r="AZ341" s="16">
        <v>0</v>
      </c>
      <c r="BA341" s="16">
        <v>2.1276595744680899E-2</v>
      </c>
      <c r="BB341" s="16">
        <v>5.2631578947368397E-2</v>
      </c>
      <c r="BC341" s="16">
        <v>0</v>
      </c>
      <c r="BD341" s="16">
        <v>0</v>
      </c>
      <c r="BE341" s="16">
        <v>1.8633540372670801E-2</v>
      </c>
      <c r="BF341" s="16">
        <v>3.6144578313252997E-2</v>
      </c>
      <c r="BG341" s="16">
        <v>0</v>
      </c>
      <c r="BH341" s="16">
        <v>1.4492753623188401E-2</v>
      </c>
      <c r="BI341" s="16">
        <v>0.2</v>
      </c>
      <c r="BJ341" s="16">
        <v>0</v>
      </c>
      <c r="BK341" s="16">
        <v>0.11111111111111099</v>
      </c>
      <c r="BL341" s="16">
        <v>3.125E-2</v>
      </c>
      <c r="BM341" s="16">
        <v>0.05</v>
      </c>
      <c r="BN341" s="16">
        <v>9.0909090909090898E-2</v>
      </c>
      <c r="BO341" s="16"/>
      <c r="BP341" s="16">
        <v>3.0188679245282998E-2</v>
      </c>
      <c r="BQ341" s="16"/>
      <c r="BR341" s="16">
        <v>3.4482758620689703E-2</v>
      </c>
      <c r="BS341" s="16"/>
      <c r="BT341" s="16">
        <v>2.7972027972028E-2</v>
      </c>
    </row>
    <row r="342" spans="2:72" x14ac:dyDescent="0.2">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row>
    <row r="343" spans="2:72" x14ac:dyDescent="0.2">
      <c r="B343" s="6" t="s">
        <v>225</v>
      </c>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row>
    <row r="344" spans="2:72" x14ac:dyDescent="0.2">
      <c r="B344" s="22" t="s">
        <v>125</v>
      </c>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row>
    <row r="345" spans="2:72" x14ac:dyDescent="0.2">
      <c r="B345" t="s">
        <v>223</v>
      </c>
      <c r="C345" s="16">
        <v>0.51256983240223497</v>
      </c>
      <c r="D345" s="16">
        <v>0.612403100775194</v>
      </c>
      <c r="E345" s="16">
        <v>0.40277777777777801</v>
      </c>
      <c r="F345" s="16">
        <v>0.37931034482758602</v>
      </c>
      <c r="G345" s="16">
        <v>0.48</v>
      </c>
      <c r="H345" s="16">
        <v>0.42857142857142899</v>
      </c>
      <c r="I345" s="16">
        <v>0.55128205128205099</v>
      </c>
      <c r="J345" s="16">
        <v>0.33333333333333298</v>
      </c>
      <c r="K345" s="16">
        <v>0.68181818181818199</v>
      </c>
      <c r="L345" s="16">
        <v>0.46969696969697</v>
      </c>
      <c r="M345" s="16">
        <v>0.34482758620689702</v>
      </c>
      <c r="N345" s="16">
        <v>0.5</v>
      </c>
      <c r="O345" s="16">
        <v>0.5</v>
      </c>
      <c r="P345" s="16"/>
      <c r="Q345" s="16">
        <v>0.135135135135135</v>
      </c>
      <c r="R345" s="16">
        <v>0.214285714285714</v>
      </c>
      <c r="S345" s="16">
        <v>0.22857142857142901</v>
      </c>
      <c r="T345" s="16">
        <v>0.29545454545454503</v>
      </c>
      <c r="U345" s="16">
        <v>0.38636363636363602</v>
      </c>
      <c r="V345" s="16">
        <v>0.48051948051948101</v>
      </c>
      <c r="W345" s="16">
        <v>0.55000000000000004</v>
      </c>
      <c r="X345" s="16">
        <v>0.6</v>
      </c>
      <c r="Y345" s="16">
        <v>0.65084745762711904</v>
      </c>
      <c r="Z345" s="16"/>
      <c r="AA345" s="16">
        <v>0.376811594202899</v>
      </c>
      <c r="AB345" s="16">
        <v>0.64054054054054099</v>
      </c>
      <c r="AC345" s="16"/>
      <c r="AD345" s="16">
        <v>0.256410256410256</v>
      </c>
      <c r="AE345" s="16">
        <v>0.28571428571428598</v>
      </c>
      <c r="AF345" s="16">
        <v>0.38235294117647101</v>
      </c>
      <c r="AG345" s="16">
        <v>0.52631578947368396</v>
      </c>
      <c r="AH345" s="16">
        <v>0.48214285714285698</v>
      </c>
      <c r="AI345" s="16">
        <v>0.442857142857143</v>
      </c>
      <c r="AJ345" s="16">
        <v>0.69148936170212805</v>
      </c>
      <c r="AK345" s="16">
        <v>0.67105263157894701</v>
      </c>
      <c r="AL345" s="16">
        <v>0.530864197530864</v>
      </c>
      <c r="AM345" s="16">
        <v>0.57480314960629897</v>
      </c>
      <c r="AN345" s="16"/>
      <c r="AO345" s="16">
        <v>0.39147286821705402</v>
      </c>
      <c r="AP345" s="16">
        <v>0.544973544973545</v>
      </c>
      <c r="AQ345" s="16">
        <v>0.53237410071942404</v>
      </c>
      <c r="AR345" s="16">
        <v>0.70422535211267601</v>
      </c>
      <c r="AS345" s="16">
        <v>0.77500000000000002</v>
      </c>
      <c r="AT345" s="16">
        <v>0.53846153846153799</v>
      </c>
      <c r="AU345" s="16"/>
      <c r="AV345" s="16">
        <v>0.66666666666666696</v>
      </c>
      <c r="AW345" s="16">
        <v>0</v>
      </c>
      <c r="AX345" s="16">
        <v>0.58441558441558406</v>
      </c>
      <c r="AY345" s="16">
        <v>0.5</v>
      </c>
      <c r="AZ345" s="16">
        <v>0.25</v>
      </c>
      <c r="BA345" s="16">
        <v>0.46808510638297901</v>
      </c>
      <c r="BB345" s="16">
        <v>0.43421052631578899</v>
      </c>
      <c r="BC345" s="16">
        <v>0.36842105263157898</v>
      </c>
      <c r="BD345" s="16">
        <v>0.46153846153846201</v>
      </c>
      <c r="BE345" s="16">
        <v>0.68322981366459601</v>
      </c>
      <c r="BF345" s="16">
        <v>0.59036144578313299</v>
      </c>
      <c r="BG345" s="16">
        <v>0.36363636363636398</v>
      </c>
      <c r="BH345" s="16">
        <v>0.47826086956521702</v>
      </c>
      <c r="BI345" s="16">
        <v>0.53333333333333299</v>
      </c>
      <c r="BJ345" s="16">
        <v>0.46153846153846201</v>
      </c>
      <c r="BK345" s="16">
        <v>0.33333333333333298</v>
      </c>
      <c r="BL345" s="16">
        <v>0.40625</v>
      </c>
      <c r="BM345" s="16">
        <v>0.15</v>
      </c>
      <c r="BN345" s="16">
        <v>0.27272727272727298</v>
      </c>
      <c r="BO345" s="16"/>
      <c r="BP345" s="16">
        <v>0.54528301886792496</v>
      </c>
      <c r="BQ345" s="16"/>
      <c r="BR345" s="16">
        <v>0.52586206896551702</v>
      </c>
      <c r="BS345" s="16"/>
      <c r="BT345" s="16">
        <v>0.59440559440559404</v>
      </c>
    </row>
    <row r="346" spans="2:72" x14ac:dyDescent="0.2">
      <c r="B346" t="s">
        <v>224</v>
      </c>
      <c r="C346" s="16">
        <v>0.241620111731844</v>
      </c>
      <c r="D346" s="16">
        <v>0.186046511627907</v>
      </c>
      <c r="E346" s="16">
        <v>0.31944444444444398</v>
      </c>
      <c r="F346" s="16">
        <v>0.24137931034482801</v>
      </c>
      <c r="G346" s="16">
        <v>0.36</v>
      </c>
      <c r="H346" s="16">
        <v>0.25714285714285701</v>
      </c>
      <c r="I346" s="16">
        <v>0.256410256410256</v>
      </c>
      <c r="J346" s="16">
        <v>0.33333333333333298</v>
      </c>
      <c r="K346" s="16">
        <v>0.13636363636363599</v>
      </c>
      <c r="L346" s="16">
        <v>0.21212121212121199</v>
      </c>
      <c r="M346" s="16">
        <v>0.37931034482758602</v>
      </c>
      <c r="N346" s="16">
        <v>0.16666666666666699</v>
      </c>
      <c r="O346" s="16">
        <v>0.125</v>
      </c>
      <c r="P346" s="16"/>
      <c r="Q346" s="16">
        <v>0.27027027027027001</v>
      </c>
      <c r="R346" s="16">
        <v>0.17857142857142899</v>
      </c>
      <c r="S346" s="16">
        <v>0.17142857142857101</v>
      </c>
      <c r="T346" s="16">
        <v>0.34090909090909099</v>
      </c>
      <c r="U346" s="16">
        <v>0.22727272727272699</v>
      </c>
      <c r="V346" s="16">
        <v>0.32467532467532501</v>
      </c>
      <c r="W346" s="16">
        <v>0.3125</v>
      </c>
      <c r="X346" s="16">
        <v>0.2</v>
      </c>
      <c r="Y346" s="16">
        <v>0.210169491525424</v>
      </c>
      <c r="Z346" s="16"/>
      <c r="AA346" s="16">
        <v>0.27826086956521701</v>
      </c>
      <c r="AB346" s="16">
        <v>0.20810810810810801</v>
      </c>
      <c r="AC346" s="16"/>
      <c r="AD346" s="16">
        <v>0.28205128205128199</v>
      </c>
      <c r="AE346" s="16">
        <v>0.371428571428571</v>
      </c>
      <c r="AF346" s="16">
        <v>0.32352941176470601</v>
      </c>
      <c r="AG346" s="16">
        <v>0.19298245614035101</v>
      </c>
      <c r="AH346" s="16">
        <v>0.25</v>
      </c>
      <c r="AI346" s="16">
        <v>0.22857142857142901</v>
      </c>
      <c r="AJ346" s="16">
        <v>0.19148936170212799</v>
      </c>
      <c r="AK346" s="16">
        <v>0.22368421052631601</v>
      </c>
      <c r="AL346" s="16">
        <v>0.24691358024691401</v>
      </c>
      <c r="AM346" s="16">
        <v>0.23622047244094499</v>
      </c>
      <c r="AN346" s="16"/>
      <c r="AO346" s="16">
        <v>0.29844961240310097</v>
      </c>
      <c r="AP346" s="16">
        <v>0.227513227513228</v>
      </c>
      <c r="AQ346" s="16">
        <v>0.24460431654676301</v>
      </c>
      <c r="AR346" s="16">
        <v>0.140845070422535</v>
      </c>
      <c r="AS346" s="16">
        <v>0.15</v>
      </c>
      <c r="AT346" s="16">
        <v>0.230769230769231</v>
      </c>
      <c r="AU346" s="16"/>
      <c r="AV346" s="16">
        <v>0.16666666666666699</v>
      </c>
      <c r="AW346" s="16">
        <v>1</v>
      </c>
      <c r="AX346" s="16">
        <v>0.207792207792208</v>
      </c>
      <c r="AY346" s="16">
        <v>0.3</v>
      </c>
      <c r="AZ346" s="16">
        <v>0.5</v>
      </c>
      <c r="BA346" s="16">
        <v>0.19148936170212799</v>
      </c>
      <c r="BB346" s="16">
        <v>0.28947368421052599</v>
      </c>
      <c r="BC346" s="16">
        <v>0.36842105263157898</v>
      </c>
      <c r="BD346" s="16">
        <v>0.30769230769230799</v>
      </c>
      <c r="BE346" s="16">
        <v>0.14285714285714299</v>
      </c>
      <c r="BF346" s="16">
        <v>0.25301204819277101</v>
      </c>
      <c r="BG346" s="16">
        <v>0.36363636363636398</v>
      </c>
      <c r="BH346" s="16">
        <v>0.27536231884057999</v>
      </c>
      <c r="BI346" s="16">
        <v>0.266666666666667</v>
      </c>
      <c r="BJ346" s="16">
        <v>0.30769230769230799</v>
      </c>
      <c r="BK346" s="16">
        <v>0.194444444444444</v>
      </c>
      <c r="BL346" s="16">
        <v>0.375</v>
      </c>
      <c r="BM346" s="16">
        <v>0.35</v>
      </c>
      <c r="BN346" s="16">
        <v>0.27272727272727298</v>
      </c>
      <c r="BO346" s="16"/>
      <c r="BP346" s="16">
        <v>0.22264150943396199</v>
      </c>
      <c r="BQ346" s="16"/>
      <c r="BR346" s="16">
        <v>0.229310344827586</v>
      </c>
      <c r="BS346" s="16"/>
      <c r="BT346" s="16">
        <v>0.23543123543123501</v>
      </c>
    </row>
    <row r="347" spans="2:72" x14ac:dyDescent="0.2">
      <c r="B347" t="s">
        <v>90</v>
      </c>
      <c r="C347" s="16">
        <v>0.245810055865922</v>
      </c>
      <c r="D347" s="16">
        <v>0.201550387596899</v>
      </c>
      <c r="E347" s="16">
        <v>0.27777777777777801</v>
      </c>
      <c r="F347" s="16">
        <v>0.37931034482758602</v>
      </c>
      <c r="G347" s="16">
        <v>0.16</v>
      </c>
      <c r="H347" s="16">
        <v>0.314285714285714</v>
      </c>
      <c r="I347" s="16">
        <v>0.19230769230769201</v>
      </c>
      <c r="J347" s="16">
        <v>0.33333333333333298</v>
      </c>
      <c r="K347" s="16">
        <v>0.18181818181818199</v>
      </c>
      <c r="L347" s="16">
        <v>0.31818181818181801</v>
      </c>
      <c r="M347" s="16">
        <v>0.27586206896551702</v>
      </c>
      <c r="N347" s="16">
        <v>0.33333333333333298</v>
      </c>
      <c r="O347" s="16">
        <v>0.375</v>
      </c>
      <c r="P347" s="16"/>
      <c r="Q347" s="16">
        <v>0.59459459459459496</v>
      </c>
      <c r="R347" s="16">
        <v>0.60714285714285698</v>
      </c>
      <c r="S347" s="16">
        <v>0.6</v>
      </c>
      <c r="T347" s="16">
        <v>0.36363636363636398</v>
      </c>
      <c r="U347" s="16">
        <v>0.38636363636363602</v>
      </c>
      <c r="V347" s="16">
        <v>0.19480519480519501</v>
      </c>
      <c r="W347" s="16">
        <v>0.13750000000000001</v>
      </c>
      <c r="X347" s="16">
        <v>0.2</v>
      </c>
      <c r="Y347" s="16">
        <v>0.13898305084745799</v>
      </c>
      <c r="Z347" s="16"/>
      <c r="AA347" s="16">
        <v>0.34492753623188399</v>
      </c>
      <c r="AB347" s="16">
        <v>0.151351351351351</v>
      </c>
      <c r="AC347" s="16"/>
      <c r="AD347" s="16">
        <v>0.46153846153846201</v>
      </c>
      <c r="AE347" s="16">
        <v>0.34285714285714303</v>
      </c>
      <c r="AF347" s="16">
        <v>0.29411764705882398</v>
      </c>
      <c r="AG347" s="16">
        <v>0.28070175438596501</v>
      </c>
      <c r="AH347" s="16">
        <v>0.26785714285714302</v>
      </c>
      <c r="AI347" s="16">
        <v>0.32857142857142901</v>
      </c>
      <c r="AJ347" s="16">
        <v>0.117021276595745</v>
      </c>
      <c r="AK347" s="16">
        <v>0.105263157894737</v>
      </c>
      <c r="AL347" s="16">
        <v>0.22222222222222199</v>
      </c>
      <c r="AM347" s="16">
        <v>0.18897637795275599</v>
      </c>
      <c r="AN347" s="16"/>
      <c r="AO347" s="16">
        <v>0.31007751937984501</v>
      </c>
      <c r="AP347" s="16">
        <v>0.227513227513228</v>
      </c>
      <c r="AQ347" s="16">
        <v>0.22302158273381301</v>
      </c>
      <c r="AR347" s="16">
        <v>0.154929577464789</v>
      </c>
      <c r="AS347" s="16">
        <v>7.4999999999999997E-2</v>
      </c>
      <c r="AT347" s="16">
        <v>0.230769230769231</v>
      </c>
      <c r="AU347" s="16"/>
      <c r="AV347" s="16">
        <v>0.16666666666666699</v>
      </c>
      <c r="AW347" s="16">
        <v>0</v>
      </c>
      <c r="AX347" s="16">
        <v>0.207792207792208</v>
      </c>
      <c r="AY347" s="16">
        <v>0.2</v>
      </c>
      <c r="AZ347" s="16">
        <v>0.25</v>
      </c>
      <c r="BA347" s="16">
        <v>0.340425531914894</v>
      </c>
      <c r="BB347" s="16">
        <v>0.27631578947368401</v>
      </c>
      <c r="BC347" s="16">
        <v>0.26315789473684198</v>
      </c>
      <c r="BD347" s="16">
        <v>0.230769230769231</v>
      </c>
      <c r="BE347" s="16">
        <v>0.173913043478261</v>
      </c>
      <c r="BF347" s="16">
        <v>0.156626506024096</v>
      </c>
      <c r="BG347" s="16">
        <v>0.27272727272727298</v>
      </c>
      <c r="BH347" s="16">
        <v>0.24637681159420299</v>
      </c>
      <c r="BI347" s="16">
        <v>0.2</v>
      </c>
      <c r="BJ347" s="16">
        <v>0.230769230769231</v>
      </c>
      <c r="BK347" s="16">
        <v>0.47222222222222199</v>
      </c>
      <c r="BL347" s="16">
        <v>0.21875</v>
      </c>
      <c r="BM347" s="16">
        <v>0.5</v>
      </c>
      <c r="BN347" s="16">
        <v>0.45454545454545497</v>
      </c>
      <c r="BO347" s="16"/>
      <c r="BP347" s="16">
        <v>0.23207547169811299</v>
      </c>
      <c r="BQ347" s="16"/>
      <c r="BR347" s="16">
        <v>0.24482758620689701</v>
      </c>
      <c r="BS347" s="16"/>
      <c r="BT347" s="16">
        <v>0.17016317016317001</v>
      </c>
    </row>
    <row r="348" spans="2:72" x14ac:dyDescent="0.2">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row>
    <row r="349" spans="2:72" x14ac:dyDescent="0.2">
      <c r="B349" s="6" t="s">
        <v>229</v>
      </c>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row>
    <row r="350" spans="2:72" x14ac:dyDescent="0.2">
      <c r="B350" s="22" t="s">
        <v>230</v>
      </c>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row>
    <row r="351" spans="2:72" x14ac:dyDescent="0.2">
      <c r="B351" t="s">
        <v>226</v>
      </c>
      <c r="C351" s="16">
        <v>0.68648648648648602</v>
      </c>
      <c r="D351" s="16">
        <v>0.67441860465116299</v>
      </c>
      <c r="E351" s="16">
        <v>0.8</v>
      </c>
      <c r="F351" s="16">
        <v>0.8</v>
      </c>
      <c r="G351" s="16">
        <v>0.66666666666666696</v>
      </c>
      <c r="H351" s="16">
        <v>0.7</v>
      </c>
      <c r="I351" s="16">
        <v>0.66666666666666696</v>
      </c>
      <c r="J351" s="16">
        <v>0.85714285714285698</v>
      </c>
      <c r="K351" s="16">
        <v>0.72727272727272696</v>
      </c>
      <c r="L351" s="16">
        <v>0.5</v>
      </c>
      <c r="M351" s="16">
        <v>0.83333333333333304</v>
      </c>
      <c r="N351" s="16">
        <v>0.25</v>
      </c>
      <c r="O351" s="16">
        <v>1</v>
      </c>
      <c r="P351" s="16"/>
      <c r="Q351" s="16">
        <v>0.6</v>
      </c>
      <c r="R351" s="16">
        <v>0.75</v>
      </c>
      <c r="S351" s="16">
        <v>1</v>
      </c>
      <c r="T351" s="16">
        <v>0.4</v>
      </c>
      <c r="U351" s="16">
        <v>0.8</v>
      </c>
      <c r="V351" s="16">
        <v>0.64705882352941202</v>
      </c>
      <c r="W351" s="16">
        <v>0.80952380952380998</v>
      </c>
      <c r="X351" s="16">
        <v>0.65384615384615397</v>
      </c>
      <c r="Y351" s="16">
        <v>0.66304347826086996</v>
      </c>
      <c r="Z351" s="16"/>
      <c r="AA351" s="16">
        <v>0.73134328358209</v>
      </c>
      <c r="AB351" s="16">
        <v>0.66101694915254205</v>
      </c>
      <c r="AC351" s="16"/>
      <c r="AD351" s="16">
        <v>0.72727272727272696</v>
      </c>
      <c r="AE351" s="16">
        <v>0.6</v>
      </c>
      <c r="AF351" s="16">
        <v>0.66666666666666696</v>
      </c>
      <c r="AG351" s="16">
        <v>0.55555555555555602</v>
      </c>
      <c r="AH351" s="16">
        <v>0.93333333333333302</v>
      </c>
      <c r="AI351" s="16">
        <v>0.46666666666666701</v>
      </c>
      <c r="AJ351" s="16">
        <v>0.60606060606060597</v>
      </c>
      <c r="AK351" s="16">
        <v>0.64516129032258096</v>
      </c>
      <c r="AL351" s="16">
        <v>0.70588235294117696</v>
      </c>
      <c r="AM351" s="16">
        <v>0.84848484848484895</v>
      </c>
      <c r="AN351" s="16"/>
      <c r="AO351" s="16">
        <v>0.61538461538461497</v>
      </c>
      <c r="AP351" s="16">
        <v>0.70454545454545503</v>
      </c>
      <c r="AQ351" s="16">
        <v>0.77551020408163296</v>
      </c>
      <c r="AR351" s="16">
        <v>0.61290322580645196</v>
      </c>
      <c r="AS351" s="16">
        <v>0.73333333333333295</v>
      </c>
      <c r="AT351" s="16">
        <v>0.5</v>
      </c>
      <c r="AU351" s="16"/>
      <c r="AV351" s="16">
        <v>0.5</v>
      </c>
      <c r="AW351" s="16" t="s">
        <v>134</v>
      </c>
      <c r="AX351" s="16">
        <v>0.66666666666666696</v>
      </c>
      <c r="AY351" s="16">
        <v>0.5</v>
      </c>
      <c r="AZ351" s="16" t="s">
        <v>134</v>
      </c>
      <c r="BA351" s="16">
        <v>0.5</v>
      </c>
      <c r="BB351" s="16">
        <v>0.75</v>
      </c>
      <c r="BC351" s="16">
        <v>0.6</v>
      </c>
      <c r="BD351" s="16" t="s">
        <v>134</v>
      </c>
      <c r="BE351" s="16">
        <v>0.683544303797468</v>
      </c>
      <c r="BF351" s="16">
        <v>0.75</v>
      </c>
      <c r="BG351" s="16">
        <v>1</v>
      </c>
      <c r="BH351" s="16">
        <v>0.9</v>
      </c>
      <c r="BI351" s="16">
        <v>0.33333333333333298</v>
      </c>
      <c r="BJ351" s="16">
        <v>1</v>
      </c>
      <c r="BK351" s="16">
        <v>0.33333333333333298</v>
      </c>
      <c r="BL351" s="16">
        <v>0.8</v>
      </c>
      <c r="BM351" s="16">
        <v>1</v>
      </c>
      <c r="BN351" s="16">
        <v>1</v>
      </c>
      <c r="BO351" s="16"/>
      <c r="BP351" s="16">
        <v>0.72435897435897401</v>
      </c>
      <c r="BQ351" s="16"/>
      <c r="BR351" s="16">
        <v>0.70253164556962</v>
      </c>
      <c r="BS351" s="16"/>
      <c r="BT351" s="16">
        <v>0.66417910447761197</v>
      </c>
    </row>
    <row r="352" spans="2:72" x14ac:dyDescent="0.2">
      <c r="B352" t="s">
        <v>227</v>
      </c>
      <c r="C352" s="16">
        <v>0.29189189189189202</v>
      </c>
      <c r="D352" s="16">
        <v>0.31395348837209303</v>
      </c>
      <c r="E352" s="16">
        <v>0.2</v>
      </c>
      <c r="F352" s="16">
        <v>0.2</v>
      </c>
      <c r="G352" s="16">
        <v>0.2</v>
      </c>
      <c r="H352" s="16">
        <v>0.2</v>
      </c>
      <c r="I352" s="16">
        <v>0.33333333333333298</v>
      </c>
      <c r="J352" s="16">
        <v>0.14285714285714299</v>
      </c>
      <c r="K352" s="16">
        <v>0.27272727272727298</v>
      </c>
      <c r="L352" s="16">
        <v>0.5</v>
      </c>
      <c r="M352" s="16">
        <v>0.16666666666666699</v>
      </c>
      <c r="N352" s="16">
        <v>0.75</v>
      </c>
      <c r="O352" s="16">
        <v>0</v>
      </c>
      <c r="P352" s="16"/>
      <c r="Q352" s="16">
        <v>0.4</v>
      </c>
      <c r="R352" s="16">
        <v>0</v>
      </c>
      <c r="S352" s="16">
        <v>0</v>
      </c>
      <c r="T352" s="16">
        <v>0.6</v>
      </c>
      <c r="U352" s="16">
        <v>0.2</v>
      </c>
      <c r="V352" s="16">
        <v>0.35294117647058798</v>
      </c>
      <c r="W352" s="16">
        <v>0.19047619047618999</v>
      </c>
      <c r="X352" s="16">
        <v>0.269230769230769</v>
      </c>
      <c r="Y352" s="16">
        <v>0.32608695652173902</v>
      </c>
      <c r="Z352" s="16"/>
      <c r="AA352" s="16">
        <v>0.25373134328358199</v>
      </c>
      <c r="AB352" s="16">
        <v>0.31355932203389802</v>
      </c>
      <c r="AC352" s="16"/>
      <c r="AD352" s="16">
        <v>0.27272727272727298</v>
      </c>
      <c r="AE352" s="16">
        <v>0.4</v>
      </c>
      <c r="AF352" s="16">
        <v>0.16666666666666699</v>
      </c>
      <c r="AG352" s="16">
        <v>0.44444444444444398</v>
      </c>
      <c r="AH352" s="16">
        <v>6.6666666666666693E-2</v>
      </c>
      <c r="AI352" s="16">
        <v>0.46666666666666701</v>
      </c>
      <c r="AJ352" s="16">
        <v>0.36363636363636398</v>
      </c>
      <c r="AK352" s="16">
        <v>0.32258064516128998</v>
      </c>
      <c r="AL352" s="16">
        <v>0.29411764705882398</v>
      </c>
      <c r="AM352" s="16">
        <v>0.15151515151515199</v>
      </c>
      <c r="AN352" s="16"/>
      <c r="AO352" s="16">
        <v>0.30769230769230799</v>
      </c>
      <c r="AP352" s="16">
        <v>0.29545454545454503</v>
      </c>
      <c r="AQ352" s="16">
        <v>0.22448979591836701</v>
      </c>
      <c r="AR352" s="16">
        <v>0.35483870967741898</v>
      </c>
      <c r="AS352" s="16">
        <v>0.266666666666667</v>
      </c>
      <c r="AT352" s="16">
        <v>0.5</v>
      </c>
      <c r="AU352" s="16"/>
      <c r="AV352" s="16">
        <v>0.5</v>
      </c>
      <c r="AW352" s="16" t="s">
        <v>134</v>
      </c>
      <c r="AX352" s="16">
        <v>0.33333333333333298</v>
      </c>
      <c r="AY352" s="16">
        <v>0.5</v>
      </c>
      <c r="AZ352" s="16" t="s">
        <v>134</v>
      </c>
      <c r="BA352" s="16">
        <v>0.5</v>
      </c>
      <c r="BB352" s="16">
        <v>0.25</v>
      </c>
      <c r="BC352" s="16">
        <v>0.2</v>
      </c>
      <c r="BD352" s="16" t="s">
        <v>134</v>
      </c>
      <c r="BE352" s="16">
        <v>0.291139240506329</v>
      </c>
      <c r="BF352" s="16">
        <v>0.25</v>
      </c>
      <c r="BG352" s="16">
        <v>0</v>
      </c>
      <c r="BH352" s="16">
        <v>0.1</v>
      </c>
      <c r="BI352" s="16">
        <v>0.66666666666666696</v>
      </c>
      <c r="BJ352" s="16">
        <v>0</v>
      </c>
      <c r="BK352" s="16">
        <v>0.5</v>
      </c>
      <c r="BL352" s="16">
        <v>0.2</v>
      </c>
      <c r="BM352" s="16">
        <v>0</v>
      </c>
      <c r="BN352" s="16">
        <v>0</v>
      </c>
      <c r="BO352" s="16"/>
      <c r="BP352" s="16">
        <v>0.256410256410256</v>
      </c>
      <c r="BQ352" s="16"/>
      <c r="BR352" s="16">
        <v>0.272151898734177</v>
      </c>
      <c r="BS352" s="16"/>
      <c r="BT352" s="16">
        <v>0.32089552238806002</v>
      </c>
    </row>
    <row r="353" spans="2:72" x14ac:dyDescent="0.2">
      <c r="B353" t="s">
        <v>228</v>
      </c>
      <c r="C353" s="16">
        <v>2.1621621621621599E-2</v>
      </c>
      <c r="D353" s="16">
        <v>1.16279069767442E-2</v>
      </c>
      <c r="E353" s="16">
        <v>0</v>
      </c>
      <c r="F353" s="16">
        <v>0</v>
      </c>
      <c r="G353" s="16">
        <v>0.133333333333333</v>
      </c>
      <c r="H353" s="16">
        <v>0.1</v>
      </c>
      <c r="I353" s="16">
        <v>0</v>
      </c>
      <c r="J353" s="16">
        <v>0</v>
      </c>
      <c r="K353" s="16">
        <v>0</v>
      </c>
      <c r="L353" s="16">
        <v>0</v>
      </c>
      <c r="M353" s="16">
        <v>0</v>
      </c>
      <c r="N353" s="16">
        <v>0</v>
      </c>
      <c r="O353" s="16">
        <v>0</v>
      </c>
      <c r="P353" s="16"/>
      <c r="Q353" s="16">
        <v>0</v>
      </c>
      <c r="R353" s="16">
        <v>0.25</v>
      </c>
      <c r="S353" s="16">
        <v>0</v>
      </c>
      <c r="T353" s="16">
        <v>0</v>
      </c>
      <c r="U353" s="16">
        <v>0</v>
      </c>
      <c r="V353" s="16">
        <v>0</v>
      </c>
      <c r="W353" s="16">
        <v>0</v>
      </c>
      <c r="X353" s="16">
        <v>7.69230769230769E-2</v>
      </c>
      <c r="Y353" s="16">
        <v>1.0869565217391301E-2</v>
      </c>
      <c r="Z353" s="16"/>
      <c r="AA353" s="16">
        <v>1.49253731343284E-2</v>
      </c>
      <c r="AB353" s="16">
        <v>2.5423728813559299E-2</v>
      </c>
      <c r="AC353" s="16"/>
      <c r="AD353" s="16">
        <v>0</v>
      </c>
      <c r="AE353" s="16">
        <v>0</v>
      </c>
      <c r="AF353" s="16">
        <v>0.16666666666666699</v>
      </c>
      <c r="AG353" s="16">
        <v>0</v>
      </c>
      <c r="AH353" s="16">
        <v>0</v>
      </c>
      <c r="AI353" s="16">
        <v>6.6666666666666693E-2</v>
      </c>
      <c r="AJ353" s="16">
        <v>3.03030303030303E-2</v>
      </c>
      <c r="AK353" s="16">
        <v>3.2258064516128997E-2</v>
      </c>
      <c r="AL353" s="16">
        <v>0</v>
      </c>
      <c r="AM353" s="16">
        <v>0</v>
      </c>
      <c r="AN353" s="16"/>
      <c r="AO353" s="16">
        <v>7.69230769230769E-2</v>
      </c>
      <c r="AP353" s="16">
        <v>0</v>
      </c>
      <c r="AQ353" s="16">
        <v>0</v>
      </c>
      <c r="AR353" s="16">
        <v>3.2258064516128997E-2</v>
      </c>
      <c r="AS353" s="16">
        <v>0</v>
      </c>
      <c r="AT353" s="16">
        <v>0</v>
      </c>
      <c r="AU353" s="16"/>
      <c r="AV353" s="16">
        <v>0</v>
      </c>
      <c r="AW353" s="16" t="s">
        <v>134</v>
      </c>
      <c r="AX353" s="16">
        <v>0</v>
      </c>
      <c r="AY353" s="16">
        <v>0</v>
      </c>
      <c r="AZ353" s="16" t="s">
        <v>134</v>
      </c>
      <c r="BA353" s="16">
        <v>0</v>
      </c>
      <c r="BB353" s="16">
        <v>0</v>
      </c>
      <c r="BC353" s="16">
        <v>0.2</v>
      </c>
      <c r="BD353" s="16" t="s">
        <v>134</v>
      </c>
      <c r="BE353" s="16">
        <v>2.53164556962025E-2</v>
      </c>
      <c r="BF353" s="16">
        <v>0</v>
      </c>
      <c r="BG353" s="16">
        <v>0</v>
      </c>
      <c r="BH353" s="16">
        <v>0</v>
      </c>
      <c r="BI353" s="16">
        <v>0</v>
      </c>
      <c r="BJ353" s="16">
        <v>0</v>
      </c>
      <c r="BK353" s="16">
        <v>0.16666666666666699</v>
      </c>
      <c r="BL353" s="16">
        <v>0</v>
      </c>
      <c r="BM353" s="16">
        <v>0</v>
      </c>
      <c r="BN353" s="16">
        <v>0</v>
      </c>
      <c r="BO353" s="16"/>
      <c r="BP353" s="16">
        <v>1.9230769230769201E-2</v>
      </c>
      <c r="BQ353" s="16"/>
      <c r="BR353" s="16">
        <v>2.53164556962025E-2</v>
      </c>
      <c r="BS353" s="16"/>
      <c r="BT353" s="16">
        <v>1.49253731343284E-2</v>
      </c>
    </row>
    <row r="354" spans="2:72" x14ac:dyDescent="0.2">
      <c r="B354" t="s">
        <v>90</v>
      </c>
      <c r="C354" s="16">
        <v>0</v>
      </c>
      <c r="D354" s="16">
        <v>0</v>
      </c>
      <c r="E354" s="16">
        <v>0</v>
      </c>
      <c r="F354" s="16">
        <v>0</v>
      </c>
      <c r="G354" s="16">
        <v>0</v>
      </c>
      <c r="H354" s="16">
        <v>0</v>
      </c>
      <c r="I354" s="16">
        <v>0</v>
      </c>
      <c r="J354" s="16">
        <v>0</v>
      </c>
      <c r="K354" s="16">
        <v>0</v>
      </c>
      <c r="L354" s="16">
        <v>0</v>
      </c>
      <c r="M354" s="16">
        <v>0</v>
      </c>
      <c r="N354" s="16">
        <v>0</v>
      </c>
      <c r="O354" s="16">
        <v>0</v>
      </c>
      <c r="P354" s="16"/>
      <c r="Q354" s="16">
        <v>0</v>
      </c>
      <c r="R354" s="16">
        <v>0</v>
      </c>
      <c r="S354" s="16">
        <v>0</v>
      </c>
      <c r="T354" s="16">
        <v>0</v>
      </c>
      <c r="U354" s="16">
        <v>0</v>
      </c>
      <c r="V354" s="16">
        <v>0</v>
      </c>
      <c r="W354" s="16">
        <v>0</v>
      </c>
      <c r="X354" s="16">
        <v>0</v>
      </c>
      <c r="Y354" s="16">
        <v>0</v>
      </c>
      <c r="Z354" s="16"/>
      <c r="AA354" s="16">
        <v>0</v>
      </c>
      <c r="AB354" s="16">
        <v>0</v>
      </c>
      <c r="AC354" s="16"/>
      <c r="AD354" s="16">
        <v>0</v>
      </c>
      <c r="AE354" s="16">
        <v>0</v>
      </c>
      <c r="AF354" s="16">
        <v>0</v>
      </c>
      <c r="AG354" s="16">
        <v>0</v>
      </c>
      <c r="AH354" s="16">
        <v>0</v>
      </c>
      <c r="AI354" s="16">
        <v>0</v>
      </c>
      <c r="AJ354" s="16">
        <v>0</v>
      </c>
      <c r="AK354" s="16">
        <v>0</v>
      </c>
      <c r="AL354" s="16">
        <v>0</v>
      </c>
      <c r="AM354" s="16">
        <v>0</v>
      </c>
      <c r="AN354" s="16"/>
      <c r="AO354" s="16">
        <v>0</v>
      </c>
      <c r="AP354" s="16">
        <v>0</v>
      </c>
      <c r="AQ354" s="16">
        <v>0</v>
      </c>
      <c r="AR354" s="16">
        <v>0</v>
      </c>
      <c r="AS354" s="16">
        <v>0</v>
      </c>
      <c r="AT354" s="16">
        <v>0</v>
      </c>
      <c r="AU354" s="16"/>
      <c r="AV354" s="16">
        <v>0</v>
      </c>
      <c r="AW354" s="16" t="s">
        <v>134</v>
      </c>
      <c r="AX354" s="16">
        <v>0</v>
      </c>
      <c r="AY354" s="16">
        <v>0</v>
      </c>
      <c r="AZ354" s="16" t="s">
        <v>134</v>
      </c>
      <c r="BA354" s="16">
        <v>0</v>
      </c>
      <c r="BB354" s="16">
        <v>0</v>
      </c>
      <c r="BC354" s="16">
        <v>0</v>
      </c>
      <c r="BD354" s="16" t="s">
        <v>134</v>
      </c>
      <c r="BE354" s="16">
        <v>0</v>
      </c>
      <c r="BF354" s="16">
        <v>0</v>
      </c>
      <c r="BG354" s="16">
        <v>0</v>
      </c>
      <c r="BH354" s="16">
        <v>0</v>
      </c>
      <c r="BI354" s="16">
        <v>0</v>
      </c>
      <c r="BJ354" s="16">
        <v>0</v>
      </c>
      <c r="BK354" s="16">
        <v>0</v>
      </c>
      <c r="BL354" s="16">
        <v>0</v>
      </c>
      <c r="BM354" s="16">
        <v>0</v>
      </c>
      <c r="BN354" s="16">
        <v>0</v>
      </c>
      <c r="BO354" s="16"/>
      <c r="BP354" s="16">
        <v>0</v>
      </c>
      <c r="BQ354" s="16"/>
      <c r="BR354" s="16">
        <v>0</v>
      </c>
      <c r="BS354" s="16"/>
      <c r="BT354" s="16">
        <v>0</v>
      </c>
    </row>
    <row r="355" spans="2:72" x14ac:dyDescent="0.2">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row>
    <row r="356" spans="2:72" x14ac:dyDescent="0.2">
      <c r="B356" s="6" t="s">
        <v>231</v>
      </c>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row>
    <row r="357" spans="2:72" x14ac:dyDescent="0.2">
      <c r="B357" s="22" t="s">
        <v>230</v>
      </c>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row>
    <row r="358" spans="2:72" x14ac:dyDescent="0.2">
      <c r="B358" t="s">
        <v>223</v>
      </c>
      <c r="C358" s="16">
        <v>0.78918918918918901</v>
      </c>
      <c r="D358" s="16">
        <v>0.86046511627906996</v>
      </c>
      <c r="E358" s="16">
        <v>0.7</v>
      </c>
      <c r="F358" s="16">
        <v>0.4</v>
      </c>
      <c r="G358" s="16">
        <v>0.66666666666666696</v>
      </c>
      <c r="H358" s="16">
        <v>0.4</v>
      </c>
      <c r="I358" s="16">
        <v>0.88888888888888895</v>
      </c>
      <c r="J358" s="16">
        <v>0.85714285714285698</v>
      </c>
      <c r="K358" s="16">
        <v>0.81818181818181801</v>
      </c>
      <c r="L358" s="16">
        <v>0.8</v>
      </c>
      <c r="M358" s="16">
        <v>0.66666666666666696</v>
      </c>
      <c r="N358" s="16">
        <v>1</v>
      </c>
      <c r="O358" s="16">
        <v>0.66666666666666696</v>
      </c>
      <c r="P358" s="16"/>
      <c r="Q358" s="16">
        <v>0.6</v>
      </c>
      <c r="R358" s="16">
        <v>0.25</v>
      </c>
      <c r="S358" s="16">
        <v>0.6</v>
      </c>
      <c r="T358" s="16">
        <v>0.6</v>
      </c>
      <c r="U358" s="16">
        <v>0.8</v>
      </c>
      <c r="V358" s="16">
        <v>0.64705882352941202</v>
      </c>
      <c r="W358" s="16">
        <v>0.80952380952380998</v>
      </c>
      <c r="X358" s="16">
        <v>0.73076923076923095</v>
      </c>
      <c r="Y358" s="16">
        <v>0.88043478260869601</v>
      </c>
      <c r="Z358" s="16"/>
      <c r="AA358" s="16">
        <v>0.68656716417910402</v>
      </c>
      <c r="AB358" s="16">
        <v>0.84745762711864403</v>
      </c>
      <c r="AC358" s="16"/>
      <c r="AD358" s="16">
        <v>0.54545454545454497</v>
      </c>
      <c r="AE358" s="16">
        <v>0.6</v>
      </c>
      <c r="AF358" s="16">
        <v>0.5</v>
      </c>
      <c r="AG358" s="16">
        <v>0.72222222222222199</v>
      </c>
      <c r="AH358" s="16">
        <v>0.73333333333333295</v>
      </c>
      <c r="AI358" s="16">
        <v>0.8</v>
      </c>
      <c r="AJ358" s="16">
        <v>0.87878787878787901</v>
      </c>
      <c r="AK358" s="16">
        <v>0.93548387096774199</v>
      </c>
      <c r="AL358" s="16">
        <v>0.58823529411764697</v>
      </c>
      <c r="AM358" s="16">
        <v>0.87878787878787901</v>
      </c>
      <c r="AN358" s="16"/>
      <c r="AO358" s="16">
        <v>0.69230769230769196</v>
      </c>
      <c r="AP358" s="16">
        <v>0.79545454545454497</v>
      </c>
      <c r="AQ358" s="16">
        <v>0.81632653061224503</v>
      </c>
      <c r="AR358" s="16">
        <v>0.83870967741935498</v>
      </c>
      <c r="AS358" s="16">
        <v>0.93333333333333302</v>
      </c>
      <c r="AT358" s="16">
        <v>0.66666666666666696</v>
      </c>
      <c r="AU358" s="16"/>
      <c r="AV358" s="16">
        <v>1</v>
      </c>
      <c r="AW358" s="16" t="s">
        <v>134</v>
      </c>
      <c r="AX358" s="16">
        <v>0.88888888888888895</v>
      </c>
      <c r="AY358" s="16">
        <v>1</v>
      </c>
      <c r="AZ358" s="16" t="s">
        <v>134</v>
      </c>
      <c r="BA358" s="16">
        <v>0.875</v>
      </c>
      <c r="BB358" s="16">
        <v>0.75</v>
      </c>
      <c r="BC358" s="16">
        <v>0.6</v>
      </c>
      <c r="BD358" s="16" t="s">
        <v>134</v>
      </c>
      <c r="BE358" s="16">
        <v>0.79746835443038</v>
      </c>
      <c r="BF358" s="16">
        <v>0.78571428571428603</v>
      </c>
      <c r="BG358" s="16">
        <v>1</v>
      </c>
      <c r="BH358" s="16">
        <v>0.7</v>
      </c>
      <c r="BI358" s="16">
        <v>0.66666666666666696</v>
      </c>
      <c r="BJ358" s="16">
        <v>0</v>
      </c>
      <c r="BK358" s="16">
        <v>0.83333333333333304</v>
      </c>
      <c r="BL358" s="16">
        <v>0.6</v>
      </c>
      <c r="BM358" s="16">
        <v>0</v>
      </c>
      <c r="BN358" s="16">
        <v>1</v>
      </c>
      <c r="BO358" s="16"/>
      <c r="BP358" s="16">
        <v>0.78846153846153799</v>
      </c>
      <c r="BQ358" s="16"/>
      <c r="BR358" s="16">
        <v>0.778481012658228</v>
      </c>
      <c r="BS358" s="16"/>
      <c r="BT358" s="16">
        <v>0.84328358208955201</v>
      </c>
    </row>
    <row r="359" spans="2:72" x14ac:dyDescent="0.2">
      <c r="B359" t="s">
        <v>224</v>
      </c>
      <c r="C359" s="16">
        <v>0.18918918918918901</v>
      </c>
      <c r="D359" s="16">
        <v>0.127906976744186</v>
      </c>
      <c r="E359" s="16">
        <v>0.3</v>
      </c>
      <c r="F359" s="16">
        <v>0.4</v>
      </c>
      <c r="G359" s="16">
        <v>0.266666666666667</v>
      </c>
      <c r="H359" s="16">
        <v>0.6</v>
      </c>
      <c r="I359" s="16">
        <v>0.11111111111111099</v>
      </c>
      <c r="J359" s="16">
        <v>0.14285714285714299</v>
      </c>
      <c r="K359" s="16">
        <v>9.0909090909090898E-2</v>
      </c>
      <c r="L359" s="16">
        <v>0.2</v>
      </c>
      <c r="M359" s="16">
        <v>0.33333333333333298</v>
      </c>
      <c r="N359" s="16">
        <v>0</v>
      </c>
      <c r="O359" s="16">
        <v>0.33333333333333298</v>
      </c>
      <c r="P359" s="16"/>
      <c r="Q359" s="16">
        <v>0.4</v>
      </c>
      <c r="R359" s="16">
        <v>0.25</v>
      </c>
      <c r="S359" s="16">
        <v>0.4</v>
      </c>
      <c r="T359" s="16">
        <v>0.4</v>
      </c>
      <c r="U359" s="16">
        <v>0.1</v>
      </c>
      <c r="V359" s="16">
        <v>0.35294117647058798</v>
      </c>
      <c r="W359" s="16">
        <v>0.19047619047618999</v>
      </c>
      <c r="X359" s="16">
        <v>0.230769230769231</v>
      </c>
      <c r="Y359" s="16">
        <v>0.119565217391304</v>
      </c>
      <c r="Z359" s="16"/>
      <c r="AA359" s="16">
        <v>0.26865671641791</v>
      </c>
      <c r="AB359" s="16">
        <v>0.144067796610169</v>
      </c>
      <c r="AC359" s="16"/>
      <c r="AD359" s="16">
        <v>0.27272727272727298</v>
      </c>
      <c r="AE359" s="16">
        <v>0.2</v>
      </c>
      <c r="AF359" s="16">
        <v>0.5</v>
      </c>
      <c r="AG359" s="16">
        <v>0.27777777777777801</v>
      </c>
      <c r="AH359" s="16">
        <v>0.266666666666667</v>
      </c>
      <c r="AI359" s="16">
        <v>0.133333333333333</v>
      </c>
      <c r="AJ359" s="16">
        <v>0.12121212121212099</v>
      </c>
      <c r="AK359" s="16">
        <v>6.4516129032258104E-2</v>
      </c>
      <c r="AL359" s="16">
        <v>0.41176470588235298</v>
      </c>
      <c r="AM359" s="16">
        <v>0.12121212121212099</v>
      </c>
      <c r="AN359" s="16"/>
      <c r="AO359" s="16">
        <v>0.256410256410256</v>
      </c>
      <c r="AP359" s="16">
        <v>0.204545454545455</v>
      </c>
      <c r="AQ359" s="16">
        <v>0.183673469387755</v>
      </c>
      <c r="AR359" s="16">
        <v>0.16129032258064499</v>
      </c>
      <c r="AS359" s="16">
        <v>6.6666666666666693E-2</v>
      </c>
      <c r="AT359" s="16">
        <v>0.16666666666666699</v>
      </c>
      <c r="AU359" s="16"/>
      <c r="AV359" s="16">
        <v>0</v>
      </c>
      <c r="AW359" s="16" t="s">
        <v>134</v>
      </c>
      <c r="AX359" s="16">
        <v>0.11111111111111099</v>
      </c>
      <c r="AY359" s="16">
        <v>0</v>
      </c>
      <c r="AZ359" s="16" t="s">
        <v>134</v>
      </c>
      <c r="BA359" s="16">
        <v>0.125</v>
      </c>
      <c r="BB359" s="16">
        <v>0.25</v>
      </c>
      <c r="BC359" s="16">
        <v>0.4</v>
      </c>
      <c r="BD359" s="16" t="s">
        <v>134</v>
      </c>
      <c r="BE359" s="16">
        <v>0.177215189873418</v>
      </c>
      <c r="BF359" s="16">
        <v>0.214285714285714</v>
      </c>
      <c r="BG359" s="16">
        <v>0</v>
      </c>
      <c r="BH359" s="16">
        <v>0.2</v>
      </c>
      <c r="BI359" s="16">
        <v>0.33333333333333298</v>
      </c>
      <c r="BJ359" s="16">
        <v>1</v>
      </c>
      <c r="BK359" s="16">
        <v>0</v>
      </c>
      <c r="BL359" s="16">
        <v>0.4</v>
      </c>
      <c r="BM359" s="16">
        <v>1</v>
      </c>
      <c r="BN359" s="16">
        <v>0</v>
      </c>
      <c r="BO359" s="16"/>
      <c r="BP359" s="16">
        <v>0.18589743589743599</v>
      </c>
      <c r="BQ359" s="16"/>
      <c r="BR359" s="16">
        <v>0.20253164556962</v>
      </c>
      <c r="BS359" s="16"/>
      <c r="BT359" s="16">
        <v>0.14179104477611901</v>
      </c>
    </row>
    <row r="360" spans="2:72" x14ac:dyDescent="0.2">
      <c r="B360" t="s">
        <v>90</v>
      </c>
      <c r="C360" s="16">
        <v>2.1621621621621599E-2</v>
      </c>
      <c r="D360" s="16">
        <v>1.16279069767442E-2</v>
      </c>
      <c r="E360" s="16">
        <v>0</v>
      </c>
      <c r="F360" s="16">
        <v>0.2</v>
      </c>
      <c r="G360" s="16">
        <v>6.6666666666666693E-2</v>
      </c>
      <c r="H360" s="16">
        <v>0</v>
      </c>
      <c r="I360" s="16">
        <v>0</v>
      </c>
      <c r="J360" s="16">
        <v>0</v>
      </c>
      <c r="K360" s="16">
        <v>9.0909090909090898E-2</v>
      </c>
      <c r="L360" s="16">
        <v>0</v>
      </c>
      <c r="M360" s="16">
        <v>0</v>
      </c>
      <c r="N360" s="16">
        <v>0</v>
      </c>
      <c r="O360" s="16">
        <v>0</v>
      </c>
      <c r="P360" s="16"/>
      <c r="Q360" s="16">
        <v>0</v>
      </c>
      <c r="R360" s="16">
        <v>0.5</v>
      </c>
      <c r="S360" s="16">
        <v>0</v>
      </c>
      <c r="T360" s="16">
        <v>0</v>
      </c>
      <c r="U360" s="16">
        <v>0.1</v>
      </c>
      <c r="V360" s="16">
        <v>0</v>
      </c>
      <c r="W360" s="16">
        <v>0</v>
      </c>
      <c r="X360" s="16">
        <v>3.8461538461538498E-2</v>
      </c>
      <c r="Y360" s="16">
        <v>0</v>
      </c>
      <c r="Z360" s="16"/>
      <c r="AA360" s="16">
        <v>4.47761194029851E-2</v>
      </c>
      <c r="AB360" s="16">
        <v>8.4745762711864406E-3</v>
      </c>
      <c r="AC360" s="16"/>
      <c r="AD360" s="16">
        <v>0.18181818181818199</v>
      </c>
      <c r="AE360" s="16">
        <v>0.2</v>
      </c>
      <c r="AF360" s="16">
        <v>0</v>
      </c>
      <c r="AG360" s="16">
        <v>0</v>
      </c>
      <c r="AH360" s="16">
        <v>0</v>
      </c>
      <c r="AI360" s="16">
        <v>6.6666666666666693E-2</v>
      </c>
      <c r="AJ360" s="16">
        <v>0</v>
      </c>
      <c r="AK360" s="16">
        <v>0</v>
      </c>
      <c r="AL360" s="16">
        <v>0</v>
      </c>
      <c r="AM360" s="16">
        <v>0</v>
      </c>
      <c r="AN360" s="16"/>
      <c r="AO360" s="16">
        <v>5.1282051282051301E-2</v>
      </c>
      <c r="AP360" s="16">
        <v>0</v>
      </c>
      <c r="AQ360" s="16">
        <v>0</v>
      </c>
      <c r="AR360" s="16">
        <v>0</v>
      </c>
      <c r="AS360" s="16">
        <v>0</v>
      </c>
      <c r="AT360" s="16">
        <v>0.16666666666666699</v>
      </c>
      <c r="AU360" s="16"/>
      <c r="AV360" s="16">
        <v>0</v>
      </c>
      <c r="AW360" s="16" t="s">
        <v>134</v>
      </c>
      <c r="AX360" s="16">
        <v>0</v>
      </c>
      <c r="AY360" s="16">
        <v>0</v>
      </c>
      <c r="AZ360" s="16" t="s">
        <v>134</v>
      </c>
      <c r="BA360" s="16">
        <v>0</v>
      </c>
      <c r="BB360" s="16">
        <v>0</v>
      </c>
      <c r="BC360" s="16">
        <v>0</v>
      </c>
      <c r="BD360" s="16" t="s">
        <v>134</v>
      </c>
      <c r="BE360" s="16">
        <v>2.53164556962025E-2</v>
      </c>
      <c r="BF360" s="16">
        <v>0</v>
      </c>
      <c r="BG360" s="16">
        <v>0</v>
      </c>
      <c r="BH360" s="16">
        <v>0.1</v>
      </c>
      <c r="BI360" s="16">
        <v>0</v>
      </c>
      <c r="BJ360" s="16">
        <v>0</v>
      </c>
      <c r="BK360" s="16">
        <v>0.16666666666666699</v>
      </c>
      <c r="BL360" s="16">
        <v>0</v>
      </c>
      <c r="BM360" s="16">
        <v>0</v>
      </c>
      <c r="BN360" s="16">
        <v>0</v>
      </c>
      <c r="BO360" s="16"/>
      <c r="BP360" s="16">
        <v>2.5641025641025599E-2</v>
      </c>
      <c r="BQ360" s="16"/>
      <c r="BR360" s="16">
        <v>1.8987341772151899E-2</v>
      </c>
      <c r="BS360" s="16"/>
      <c r="BT360" s="16">
        <v>1.49253731343284E-2</v>
      </c>
    </row>
    <row r="361" spans="2:72" x14ac:dyDescent="0.2">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row>
    <row r="362" spans="2:72" x14ac:dyDescent="0.2">
      <c r="B362" s="6" t="s">
        <v>236</v>
      </c>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row>
    <row r="363" spans="2:72" x14ac:dyDescent="0.2">
      <c r="B363" s="22" t="s">
        <v>237</v>
      </c>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row>
    <row r="364" spans="2:72" x14ac:dyDescent="0.2">
      <c r="B364" t="s">
        <v>232</v>
      </c>
      <c r="C364" s="16">
        <v>0.45714285714285702</v>
      </c>
      <c r="D364" s="16">
        <v>0.45454545454545497</v>
      </c>
      <c r="E364" s="16">
        <v>0.33333333333333298</v>
      </c>
      <c r="F364" s="16">
        <v>0.5</v>
      </c>
      <c r="G364" s="16">
        <v>0.75</v>
      </c>
      <c r="H364" s="16">
        <v>0.33333333333333298</v>
      </c>
      <c r="I364" s="16">
        <v>0</v>
      </c>
      <c r="J364" s="16">
        <v>1</v>
      </c>
      <c r="K364" s="16">
        <v>0</v>
      </c>
      <c r="L364" s="16">
        <v>0.5</v>
      </c>
      <c r="M364" s="16">
        <v>0.5</v>
      </c>
      <c r="N364" s="16" t="s">
        <v>134</v>
      </c>
      <c r="O364" s="16">
        <v>1</v>
      </c>
      <c r="P364" s="16"/>
      <c r="Q364" s="16">
        <v>0.5</v>
      </c>
      <c r="R364" s="16">
        <v>0</v>
      </c>
      <c r="S364" s="16">
        <v>0.5</v>
      </c>
      <c r="T364" s="16">
        <v>0.5</v>
      </c>
      <c r="U364" s="16">
        <v>1</v>
      </c>
      <c r="V364" s="16">
        <v>0.5</v>
      </c>
      <c r="W364" s="16">
        <v>0</v>
      </c>
      <c r="X364" s="16">
        <v>0.33333333333333298</v>
      </c>
      <c r="Y364" s="16">
        <v>0.63636363636363602</v>
      </c>
      <c r="Z364" s="16"/>
      <c r="AA364" s="16">
        <v>0.38888888888888901</v>
      </c>
      <c r="AB364" s="16">
        <v>0.52941176470588203</v>
      </c>
      <c r="AC364" s="16"/>
      <c r="AD364" s="16">
        <v>0.33333333333333298</v>
      </c>
      <c r="AE364" s="16">
        <v>1</v>
      </c>
      <c r="AF364" s="16">
        <v>0</v>
      </c>
      <c r="AG364" s="16">
        <v>0.6</v>
      </c>
      <c r="AH364" s="16">
        <v>0.25</v>
      </c>
      <c r="AI364" s="16">
        <v>0.5</v>
      </c>
      <c r="AJ364" s="16">
        <v>0.75</v>
      </c>
      <c r="AK364" s="16">
        <v>0.5</v>
      </c>
      <c r="AL364" s="16">
        <v>0.42857142857142899</v>
      </c>
      <c r="AM364" s="16">
        <v>0.5</v>
      </c>
      <c r="AN364" s="16"/>
      <c r="AO364" s="16">
        <v>0.4</v>
      </c>
      <c r="AP364" s="16">
        <v>0.66666666666666696</v>
      </c>
      <c r="AQ364" s="16">
        <v>0.22222222222222199</v>
      </c>
      <c r="AR364" s="16">
        <v>0.8</v>
      </c>
      <c r="AS364" s="16">
        <v>0</v>
      </c>
      <c r="AT364" s="16">
        <v>0</v>
      </c>
      <c r="AU364" s="16"/>
      <c r="AV364" s="16" t="s">
        <v>134</v>
      </c>
      <c r="AW364" s="16" t="s">
        <v>134</v>
      </c>
      <c r="AX364" s="16">
        <v>0</v>
      </c>
      <c r="AY364" s="16" t="s">
        <v>134</v>
      </c>
      <c r="AZ364" s="16" t="s">
        <v>134</v>
      </c>
      <c r="BA364" s="16">
        <v>0</v>
      </c>
      <c r="BB364" s="16">
        <v>0.66666666666666696</v>
      </c>
      <c r="BC364" s="16">
        <v>0</v>
      </c>
      <c r="BD364" s="16" t="s">
        <v>134</v>
      </c>
      <c r="BE364" s="16">
        <v>0.64285714285714302</v>
      </c>
      <c r="BF364" s="16">
        <v>0.33333333333333298</v>
      </c>
      <c r="BG364" s="16" t="s">
        <v>134</v>
      </c>
      <c r="BH364" s="16">
        <v>0.5</v>
      </c>
      <c r="BI364" s="16">
        <v>1</v>
      </c>
      <c r="BJ364" s="16">
        <v>0</v>
      </c>
      <c r="BK364" s="16" t="s">
        <v>134</v>
      </c>
      <c r="BL364" s="16">
        <v>0.5</v>
      </c>
      <c r="BM364" s="16">
        <v>0</v>
      </c>
      <c r="BN364" s="16" t="s">
        <v>134</v>
      </c>
      <c r="BO364" s="16"/>
      <c r="BP364" s="16">
        <v>0.48275862068965503</v>
      </c>
      <c r="BQ364" s="16"/>
      <c r="BR364" s="16">
        <v>0.46875</v>
      </c>
      <c r="BS364" s="16"/>
      <c r="BT364" s="16">
        <v>0.47368421052631599</v>
      </c>
    </row>
    <row r="365" spans="2:72" x14ac:dyDescent="0.2">
      <c r="B365" t="s">
        <v>233</v>
      </c>
      <c r="C365" s="16">
        <v>0.4</v>
      </c>
      <c r="D365" s="16">
        <v>0.45454545454545497</v>
      </c>
      <c r="E365" s="16">
        <v>0.66666666666666696</v>
      </c>
      <c r="F365" s="16">
        <v>0.5</v>
      </c>
      <c r="G365" s="16">
        <v>0.5</v>
      </c>
      <c r="H365" s="16">
        <v>0.5</v>
      </c>
      <c r="I365" s="16">
        <v>0</v>
      </c>
      <c r="J365" s="16">
        <v>0</v>
      </c>
      <c r="K365" s="16">
        <v>0</v>
      </c>
      <c r="L365" s="16">
        <v>0</v>
      </c>
      <c r="M365" s="16">
        <v>0</v>
      </c>
      <c r="N365" s="16" t="s">
        <v>134</v>
      </c>
      <c r="O365" s="16">
        <v>1</v>
      </c>
      <c r="P365" s="16"/>
      <c r="Q365" s="16">
        <v>0</v>
      </c>
      <c r="R365" s="16">
        <v>0</v>
      </c>
      <c r="S365" s="16">
        <v>0</v>
      </c>
      <c r="T365" s="16">
        <v>0.5</v>
      </c>
      <c r="U365" s="16">
        <v>0</v>
      </c>
      <c r="V365" s="16">
        <v>0.5</v>
      </c>
      <c r="W365" s="16">
        <v>0.75</v>
      </c>
      <c r="X365" s="16">
        <v>0.5</v>
      </c>
      <c r="Y365" s="16">
        <v>0.36363636363636398</v>
      </c>
      <c r="Z365" s="16"/>
      <c r="AA365" s="16">
        <v>0.38888888888888901</v>
      </c>
      <c r="AB365" s="16">
        <v>0.41176470588235298</v>
      </c>
      <c r="AC365" s="16"/>
      <c r="AD365" s="16">
        <v>0</v>
      </c>
      <c r="AE365" s="16">
        <v>0</v>
      </c>
      <c r="AF365" s="16">
        <v>0</v>
      </c>
      <c r="AG365" s="16">
        <v>0.4</v>
      </c>
      <c r="AH365" s="16">
        <v>1</v>
      </c>
      <c r="AI365" s="16">
        <v>0</v>
      </c>
      <c r="AJ365" s="16">
        <v>0.5</v>
      </c>
      <c r="AK365" s="16">
        <v>1</v>
      </c>
      <c r="AL365" s="16">
        <v>0.14285714285714299</v>
      </c>
      <c r="AM365" s="16">
        <v>0.75</v>
      </c>
      <c r="AN365" s="16"/>
      <c r="AO365" s="16">
        <v>0.3</v>
      </c>
      <c r="AP365" s="16">
        <v>0.66666666666666696</v>
      </c>
      <c r="AQ365" s="16">
        <v>0.33333333333333298</v>
      </c>
      <c r="AR365" s="16">
        <v>0.2</v>
      </c>
      <c r="AS365" s="16">
        <v>1</v>
      </c>
      <c r="AT365" s="16">
        <v>0</v>
      </c>
      <c r="AU365" s="16"/>
      <c r="AV365" s="16" t="s">
        <v>134</v>
      </c>
      <c r="AW365" s="16" t="s">
        <v>134</v>
      </c>
      <c r="AX365" s="16">
        <v>0.5</v>
      </c>
      <c r="AY365" s="16" t="s">
        <v>134</v>
      </c>
      <c r="AZ365" s="16" t="s">
        <v>134</v>
      </c>
      <c r="BA365" s="16">
        <v>0</v>
      </c>
      <c r="BB365" s="16">
        <v>0.33333333333333298</v>
      </c>
      <c r="BC365" s="16">
        <v>0</v>
      </c>
      <c r="BD365" s="16" t="s">
        <v>134</v>
      </c>
      <c r="BE365" s="16">
        <v>0.35714285714285698</v>
      </c>
      <c r="BF365" s="16">
        <v>0.66666666666666696</v>
      </c>
      <c r="BG365" s="16" t="s">
        <v>134</v>
      </c>
      <c r="BH365" s="16">
        <v>0.5</v>
      </c>
      <c r="BI365" s="16">
        <v>0</v>
      </c>
      <c r="BJ365" s="16">
        <v>1</v>
      </c>
      <c r="BK365" s="16" t="s">
        <v>134</v>
      </c>
      <c r="BL365" s="16">
        <v>0</v>
      </c>
      <c r="BM365" s="16">
        <v>1</v>
      </c>
      <c r="BN365" s="16" t="s">
        <v>134</v>
      </c>
      <c r="BO365" s="16"/>
      <c r="BP365" s="16">
        <v>0.48275862068965503</v>
      </c>
      <c r="BQ365" s="16"/>
      <c r="BR365" s="16">
        <v>0.4375</v>
      </c>
      <c r="BS365" s="16"/>
      <c r="BT365" s="16">
        <v>0.47368421052631599</v>
      </c>
    </row>
    <row r="366" spans="2:72" x14ac:dyDescent="0.2">
      <c r="B366" t="s">
        <v>234</v>
      </c>
      <c r="C366" s="16">
        <v>0.314285714285714</v>
      </c>
      <c r="D366" s="16">
        <v>0.45454545454545497</v>
      </c>
      <c r="E366" s="16">
        <v>0</v>
      </c>
      <c r="F366" s="16">
        <v>0</v>
      </c>
      <c r="G366" s="16">
        <v>0.25</v>
      </c>
      <c r="H366" s="16">
        <v>0.5</v>
      </c>
      <c r="I366" s="16">
        <v>0</v>
      </c>
      <c r="J366" s="16">
        <v>0</v>
      </c>
      <c r="K366" s="16">
        <v>0</v>
      </c>
      <c r="L366" s="16">
        <v>0</v>
      </c>
      <c r="M366" s="16">
        <v>0.5</v>
      </c>
      <c r="N366" s="16" t="s">
        <v>134</v>
      </c>
      <c r="O366" s="16">
        <v>1</v>
      </c>
      <c r="P366" s="16"/>
      <c r="Q366" s="16">
        <v>0</v>
      </c>
      <c r="R366" s="16">
        <v>1</v>
      </c>
      <c r="S366" s="16">
        <v>0</v>
      </c>
      <c r="T366" s="16">
        <v>0</v>
      </c>
      <c r="U366" s="16">
        <v>0</v>
      </c>
      <c r="V366" s="16">
        <v>0.5</v>
      </c>
      <c r="W366" s="16">
        <v>0.25</v>
      </c>
      <c r="X366" s="16">
        <v>0.33333333333333298</v>
      </c>
      <c r="Y366" s="16">
        <v>0.36363636363636398</v>
      </c>
      <c r="Z366" s="16"/>
      <c r="AA366" s="16">
        <v>0.27777777777777801</v>
      </c>
      <c r="AB366" s="16">
        <v>0.35294117647058798</v>
      </c>
      <c r="AC366" s="16"/>
      <c r="AD366" s="16">
        <v>0</v>
      </c>
      <c r="AE366" s="16">
        <v>0</v>
      </c>
      <c r="AF366" s="16">
        <v>0.33333333333333298</v>
      </c>
      <c r="AG366" s="16">
        <v>0</v>
      </c>
      <c r="AH366" s="16">
        <v>0.25</v>
      </c>
      <c r="AI366" s="16">
        <v>0.5</v>
      </c>
      <c r="AJ366" s="16">
        <v>0.5</v>
      </c>
      <c r="AK366" s="16">
        <v>0</v>
      </c>
      <c r="AL366" s="16">
        <v>0.71428571428571397</v>
      </c>
      <c r="AM366" s="16">
        <v>0.25</v>
      </c>
      <c r="AN366" s="16"/>
      <c r="AO366" s="16">
        <v>0.3</v>
      </c>
      <c r="AP366" s="16">
        <v>0.22222222222222199</v>
      </c>
      <c r="AQ366" s="16">
        <v>0.44444444444444398</v>
      </c>
      <c r="AR366" s="16">
        <v>0.2</v>
      </c>
      <c r="AS366" s="16">
        <v>1</v>
      </c>
      <c r="AT366" s="16">
        <v>0</v>
      </c>
      <c r="AU366" s="16"/>
      <c r="AV366" s="16" t="s">
        <v>134</v>
      </c>
      <c r="AW366" s="16" t="s">
        <v>134</v>
      </c>
      <c r="AX366" s="16">
        <v>1</v>
      </c>
      <c r="AY366" s="16" t="s">
        <v>134</v>
      </c>
      <c r="AZ366" s="16" t="s">
        <v>134</v>
      </c>
      <c r="BA366" s="16">
        <v>0</v>
      </c>
      <c r="BB366" s="16">
        <v>0.33333333333333298</v>
      </c>
      <c r="BC366" s="16">
        <v>0.5</v>
      </c>
      <c r="BD366" s="16" t="s">
        <v>134</v>
      </c>
      <c r="BE366" s="16">
        <v>0.35714285714285698</v>
      </c>
      <c r="BF366" s="16">
        <v>0.16666666666666699</v>
      </c>
      <c r="BG366" s="16" t="s">
        <v>134</v>
      </c>
      <c r="BH366" s="16">
        <v>0.5</v>
      </c>
      <c r="BI366" s="16">
        <v>0</v>
      </c>
      <c r="BJ366" s="16">
        <v>0</v>
      </c>
      <c r="BK366" s="16" t="s">
        <v>134</v>
      </c>
      <c r="BL366" s="16">
        <v>0</v>
      </c>
      <c r="BM366" s="16">
        <v>0</v>
      </c>
      <c r="BN366" s="16" t="s">
        <v>134</v>
      </c>
      <c r="BO366" s="16"/>
      <c r="BP366" s="16">
        <v>0.34482758620689702</v>
      </c>
      <c r="BQ366" s="16"/>
      <c r="BR366" s="16">
        <v>0.34375</v>
      </c>
      <c r="BS366" s="16"/>
      <c r="BT366" s="16">
        <v>0.42105263157894701</v>
      </c>
    </row>
    <row r="367" spans="2:72" x14ac:dyDescent="0.2">
      <c r="B367" t="s">
        <v>235</v>
      </c>
      <c r="C367" s="16">
        <v>0.25714285714285701</v>
      </c>
      <c r="D367" s="16">
        <v>0.27272727272727298</v>
      </c>
      <c r="E367" s="16">
        <v>0</v>
      </c>
      <c r="F367" s="16">
        <v>0.5</v>
      </c>
      <c r="G367" s="16">
        <v>0.25</v>
      </c>
      <c r="H367" s="16">
        <v>0</v>
      </c>
      <c r="I367" s="16">
        <v>0.5</v>
      </c>
      <c r="J367" s="16">
        <v>0</v>
      </c>
      <c r="K367" s="16">
        <v>1</v>
      </c>
      <c r="L367" s="16">
        <v>0.5</v>
      </c>
      <c r="M367" s="16">
        <v>0.5</v>
      </c>
      <c r="N367" s="16" t="s">
        <v>134</v>
      </c>
      <c r="O367" s="16">
        <v>0</v>
      </c>
      <c r="P367" s="16"/>
      <c r="Q367" s="16">
        <v>0</v>
      </c>
      <c r="R367" s="16">
        <v>1</v>
      </c>
      <c r="S367" s="16">
        <v>0.5</v>
      </c>
      <c r="T367" s="16">
        <v>0</v>
      </c>
      <c r="U367" s="16">
        <v>0</v>
      </c>
      <c r="V367" s="16">
        <v>0.16666666666666699</v>
      </c>
      <c r="W367" s="16">
        <v>0.5</v>
      </c>
      <c r="X367" s="16">
        <v>0.33333333333333298</v>
      </c>
      <c r="Y367" s="16">
        <v>0.18181818181818199</v>
      </c>
      <c r="Z367" s="16"/>
      <c r="AA367" s="16">
        <v>0.27777777777777801</v>
      </c>
      <c r="AB367" s="16">
        <v>0.23529411764705899</v>
      </c>
      <c r="AC367" s="16"/>
      <c r="AD367" s="16">
        <v>0</v>
      </c>
      <c r="AE367" s="16">
        <v>0</v>
      </c>
      <c r="AF367" s="16">
        <v>0.66666666666666696</v>
      </c>
      <c r="AG367" s="16">
        <v>0.2</v>
      </c>
      <c r="AH367" s="16">
        <v>0.5</v>
      </c>
      <c r="AI367" s="16">
        <v>1</v>
      </c>
      <c r="AJ367" s="16">
        <v>0.25</v>
      </c>
      <c r="AK367" s="16">
        <v>0</v>
      </c>
      <c r="AL367" s="16">
        <v>0.14285714285714299</v>
      </c>
      <c r="AM367" s="16">
        <v>0</v>
      </c>
      <c r="AN367" s="16"/>
      <c r="AO367" s="16">
        <v>0.3</v>
      </c>
      <c r="AP367" s="16">
        <v>0.22222222222222199</v>
      </c>
      <c r="AQ367" s="16">
        <v>0.44444444444444398</v>
      </c>
      <c r="AR367" s="16">
        <v>0</v>
      </c>
      <c r="AS367" s="16">
        <v>0</v>
      </c>
      <c r="AT367" s="16">
        <v>0</v>
      </c>
      <c r="AU367" s="16"/>
      <c r="AV367" s="16" t="s">
        <v>134</v>
      </c>
      <c r="AW367" s="16" t="s">
        <v>134</v>
      </c>
      <c r="AX367" s="16">
        <v>0</v>
      </c>
      <c r="AY367" s="16" t="s">
        <v>134</v>
      </c>
      <c r="AZ367" s="16" t="s">
        <v>134</v>
      </c>
      <c r="BA367" s="16">
        <v>0</v>
      </c>
      <c r="BB367" s="16">
        <v>0</v>
      </c>
      <c r="BC367" s="16">
        <v>1</v>
      </c>
      <c r="BD367" s="16" t="s">
        <v>134</v>
      </c>
      <c r="BE367" s="16">
        <v>0.35714285714285698</v>
      </c>
      <c r="BF367" s="16">
        <v>0.33333333333333298</v>
      </c>
      <c r="BG367" s="16" t="s">
        <v>134</v>
      </c>
      <c r="BH367" s="16">
        <v>0</v>
      </c>
      <c r="BI367" s="16">
        <v>0</v>
      </c>
      <c r="BJ367" s="16">
        <v>0</v>
      </c>
      <c r="BK367" s="16" t="s">
        <v>134</v>
      </c>
      <c r="BL367" s="16">
        <v>0</v>
      </c>
      <c r="BM367" s="16">
        <v>0</v>
      </c>
      <c r="BN367" s="16" t="s">
        <v>134</v>
      </c>
      <c r="BO367" s="16"/>
      <c r="BP367" s="16">
        <v>0.20689655172413801</v>
      </c>
      <c r="BQ367" s="16"/>
      <c r="BR367" s="16">
        <v>0.28125</v>
      </c>
      <c r="BS367" s="16"/>
      <c r="BT367" s="16">
        <v>0.26315789473684198</v>
      </c>
    </row>
    <row r="368" spans="2:72" x14ac:dyDescent="0.2">
      <c r="B368" t="s">
        <v>123</v>
      </c>
      <c r="C368" s="16">
        <v>2.8571428571428598E-2</v>
      </c>
      <c r="D368" s="16">
        <v>0</v>
      </c>
      <c r="E368" s="16">
        <v>0</v>
      </c>
      <c r="F368" s="16">
        <v>0</v>
      </c>
      <c r="G368" s="16">
        <v>0</v>
      </c>
      <c r="H368" s="16">
        <v>0.16666666666666699</v>
      </c>
      <c r="I368" s="16">
        <v>0</v>
      </c>
      <c r="J368" s="16">
        <v>0</v>
      </c>
      <c r="K368" s="16">
        <v>0</v>
      </c>
      <c r="L368" s="16">
        <v>0</v>
      </c>
      <c r="M368" s="16">
        <v>0</v>
      </c>
      <c r="N368" s="16" t="s">
        <v>134</v>
      </c>
      <c r="O368" s="16">
        <v>0</v>
      </c>
      <c r="P368" s="16"/>
      <c r="Q368" s="16">
        <v>0.5</v>
      </c>
      <c r="R368" s="16">
        <v>0</v>
      </c>
      <c r="S368" s="16">
        <v>0</v>
      </c>
      <c r="T368" s="16">
        <v>0</v>
      </c>
      <c r="U368" s="16">
        <v>0</v>
      </c>
      <c r="V368" s="16">
        <v>0</v>
      </c>
      <c r="W368" s="16">
        <v>0</v>
      </c>
      <c r="X368" s="16">
        <v>0</v>
      </c>
      <c r="Y368" s="16">
        <v>0</v>
      </c>
      <c r="Z368" s="16"/>
      <c r="AA368" s="16">
        <v>5.5555555555555601E-2</v>
      </c>
      <c r="AB368" s="16">
        <v>0</v>
      </c>
      <c r="AC368" s="16"/>
      <c r="AD368" s="16">
        <v>0.33333333333333298</v>
      </c>
      <c r="AE368" s="16">
        <v>0</v>
      </c>
      <c r="AF368" s="16">
        <v>0</v>
      </c>
      <c r="AG368" s="16">
        <v>0</v>
      </c>
      <c r="AH368" s="16">
        <v>0</v>
      </c>
      <c r="AI368" s="16">
        <v>0</v>
      </c>
      <c r="AJ368" s="16">
        <v>0</v>
      </c>
      <c r="AK368" s="16">
        <v>0</v>
      </c>
      <c r="AL368" s="16">
        <v>0</v>
      </c>
      <c r="AM368" s="16">
        <v>0</v>
      </c>
      <c r="AN368" s="16"/>
      <c r="AO368" s="16">
        <v>0.1</v>
      </c>
      <c r="AP368" s="16">
        <v>0</v>
      </c>
      <c r="AQ368" s="16">
        <v>0</v>
      </c>
      <c r="AR368" s="16">
        <v>0</v>
      </c>
      <c r="AS368" s="16">
        <v>0</v>
      </c>
      <c r="AT368" s="16">
        <v>0</v>
      </c>
      <c r="AU368" s="16"/>
      <c r="AV368" s="16" t="s">
        <v>134</v>
      </c>
      <c r="AW368" s="16" t="s">
        <v>134</v>
      </c>
      <c r="AX368" s="16">
        <v>0</v>
      </c>
      <c r="AY368" s="16" t="s">
        <v>134</v>
      </c>
      <c r="AZ368" s="16" t="s">
        <v>134</v>
      </c>
      <c r="BA368" s="16">
        <v>0</v>
      </c>
      <c r="BB368" s="16">
        <v>0.33333333333333298</v>
      </c>
      <c r="BC368" s="16">
        <v>0</v>
      </c>
      <c r="BD368" s="16" t="s">
        <v>134</v>
      </c>
      <c r="BE368" s="16">
        <v>0</v>
      </c>
      <c r="BF368" s="16">
        <v>0</v>
      </c>
      <c r="BG368" s="16" t="s">
        <v>134</v>
      </c>
      <c r="BH368" s="16">
        <v>0</v>
      </c>
      <c r="BI368" s="16">
        <v>0</v>
      </c>
      <c r="BJ368" s="16">
        <v>0</v>
      </c>
      <c r="BK368" s="16" t="s">
        <v>134</v>
      </c>
      <c r="BL368" s="16">
        <v>0</v>
      </c>
      <c r="BM368" s="16">
        <v>0</v>
      </c>
      <c r="BN368" s="16" t="s">
        <v>134</v>
      </c>
      <c r="BO368" s="16"/>
      <c r="BP368" s="16">
        <v>3.4482758620689703E-2</v>
      </c>
      <c r="BQ368" s="16"/>
      <c r="BR368" s="16">
        <v>0</v>
      </c>
      <c r="BS368" s="16"/>
      <c r="BT368" s="16">
        <v>5.2631578947368397E-2</v>
      </c>
    </row>
    <row r="369" spans="2:72" x14ac:dyDescent="0.2">
      <c r="B369" t="s">
        <v>101</v>
      </c>
      <c r="C369" s="16">
        <v>8.5714285714285701E-2</v>
      </c>
      <c r="D369" s="16">
        <v>0.18181818181818199</v>
      </c>
      <c r="E369" s="16">
        <v>0</v>
      </c>
      <c r="F369" s="16">
        <v>0</v>
      </c>
      <c r="G369" s="16">
        <v>0</v>
      </c>
      <c r="H369" s="16">
        <v>0</v>
      </c>
      <c r="I369" s="16">
        <v>0.5</v>
      </c>
      <c r="J369" s="16">
        <v>0</v>
      </c>
      <c r="K369" s="16">
        <v>0</v>
      </c>
      <c r="L369" s="16">
        <v>0</v>
      </c>
      <c r="M369" s="16">
        <v>0</v>
      </c>
      <c r="N369" s="16" t="s">
        <v>134</v>
      </c>
      <c r="O369" s="16">
        <v>0</v>
      </c>
      <c r="P369" s="16"/>
      <c r="Q369" s="16">
        <v>0</v>
      </c>
      <c r="R369" s="16">
        <v>0</v>
      </c>
      <c r="S369" s="16">
        <v>0.5</v>
      </c>
      <c r="T369" s="16">
        <v>0.5</v>
      </c>
      <c r="U369" s="16">
        <v>0</v>
      </c>
      <c r="V369" s="16">
        <v>0</v>
      </c>
      <c r="W369" s="16">
        <v>0</v>
      </c>
      <c r="X369" s="16">
        <v>0</v>
      </c>
      <c r="Y369" s="16">
        <v>9.0909090909090898E-2</v>
      </c>
      <c r="Z369" s="16"/>
      <c r="AA369" s="16">
        <v>0.11111111111111099</v>
      </c>
      <c r="AB369" s="16">
        <v>5.8823529411764698E-2</v>
      </c>
      <c r="AC369" s="16"/>
      <c r="AD369" s="16">
        <v>0.33333333333333298</v>
      </c>
      <c r="AE369" s="16">
        <v>0</v>
      </c>
      <c r="AF369" s="16">
        <v>0.33333333333333298</v>
      </c>
      <c r="AG369" s="16">
        <v>0.2</v>
      </c>
      <c r="AH369" s="16">
        <v>0</v>
      </c>
      <c r="AI369" s="16">
        <v>0</v>
      </c>
      <c r="AJ369" s="16">
        <v>0</v>
      </c>
      <c r="AK369" s="16">
        <v>0</v>
      </c>
      <c r="AL369" s="16">
        <v>0</v>
      </c>
      <c r="AM369" s="16">
        <v>0</v>
      </c>
      <c r="AN369" s="16"/>
      <c r="AO369" s="16">
        <v>0.1</v>
      </c>
      <c r="AP369" s="16">
        <v>0</v>
      </c>
      <c r="AQ369" s="16">
        <v>0.11111111111111099</v>
      </c>
      <c r="AR369" s="16">
        <v>0</v>
      </c>
      <c r="AS369" s="16">
        <v>0</v>
      </c>
      <c r="AT369" s="16">
        <v>1</v>
      </c>
      <c r="AU369" s="16"/>
      <c r="AV369" s="16" t="s">
        <v>134</v>
      </c>
      <c r="AW369" s="16" t="s">
        <v>134</v>
      </c>
      <c r="AX369" s="16">
        <v>0</v>
      </c>
      <c r="AY369" s="16" t="s">
        <v>134</v>
      </c>
      <c r="AZ369" s="16" t="s">
        <v>134</v>
      </c>
      <c r="BA369" s="16">
        <v>1</v>
      </c>
      <c r="BB369" s="16">
        <v>0</v>
      </c>
      <c r="BC369" s="16">
        <v>0</v>
      </c>
      <c r="BD369" s="16" t="s">
        <v>134</v>
      </c>
      <c r="BE369" s="16">
        <v>0</v>
      </c>
      <c r="BF369" s="16">
        <v>0</v>
      </c>
      <c r="BG369" s="16" t="s">
        <v>134</v>
      </c>
      <c r="BH369" s="16">
        <v>0.5</v>
      </c>
      <c r="BI369" s="16">
        <v>0</v>
      </c>
      <c r="BJ369" s="16">
        <v>0</v>
      </c>
      <c r="BK369" s="16" t="s">
        <v>134</v>
      </c>
      <c r="BL369" s="16">
        <v>0.5</v>
      </c>
      <c r="BM369" s="16">
        <v>0</v>
      </c>
      <c r="BN369" s="16" t="s">
        <v>134</v>
      </c>
      <c r="BO369" s="16"/>
      <c r="BP369" s="16">
        <v>6.8965517241379296E-2</v>
      </c>
      <c r="BQ369" s="16"/>
      <c r="BR369" s="16">
        <v>6.25E-2</v>
      </c>
      <c r="BS369" s="16"/>
      <c r="BT369" s="16">
        <v>0.105263157894737</v>
      </c>
    </row>
    <row r="370" spans="2:72" x14ac:dyDescent="0.2">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row>
    <row r="371" spans="2:72" x14ac:dyDescent="0.2">
      <c r="B371" s="6" t="s">
        <v>244</v>
      </c>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row>
    <row r="372" spans="2:72" x14ac:dyDescent="0.2">
      <c r="B372" s="22" t="s">
        <v>230</v>
      </c>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row>
    <row r="373" spans="2:72" x14ac:dyDescent="0.2">
      <c r="B373" t="s">
        <v>238</v>
      </c>
      <c r="C373" s="16">
        <v>0.286486486486487</v>
      </c>
      <c r="D373" s="16">
        <v>0.372093023255814</v>
      </c>
      <c r="E373" s="16">
        <v>0.2</v>
      </c>
      <c r="F373" s="16">
        <v>0.2</v>
      </c>
      <c r="G373" s="16">
        <v>0.33333333333333298</v>
      </c>
      <c r="H373" s="16">
        <v>0.1</v>
      </c>
      <c r="I373" s="16">
        <v>0.22222222222222199</v>
      </c>
      <c r="J373" s="16">
        <v>0</v>
      </c>
      <c r="K373" s="16">
        <v>0.27272727272727298</v>
      </c>
      <c r="L373" s="16">
        <v>0.2</v>
      </c>
      <c r="M373" s="16">
        <v>0.16666666666666699</v>
      </c>
      <c r="N373" s="16">
        <v>0.5</v>
      </c>
      <c r="O373" s="16">
        <v>0</v>
      </c>
      <c r="P373" s="16"/>
      <c r="Q373" s="16">
        <v>0</v>
      </c>
      <c r="R373" s="16">
        <v>0.25</v>
      </c>
      <c r="S373" s="16">
        <v>0.2</v>
      </c>
      <c r="T373" s="16">
        <v>0.2</v>
      </c>
      <c r="U373" s="16">
        <v>0.1</v>
      </c>
      <c r="V373" s="16">
        <v>0.17647058823529399</v>
      </c>
      <c r="W373" s="16">
        <v>0.238095238095238</v>
      </c>
      <c r="X373" s="16">
        <v>0.269230769230769</v>
      </c>
      <c r="Y373" s="16">
        <v>0.36956521739130399</v>
      </c>
      <c r="Z373" s="16"/>
      <c r="AA373" s="16">
        <v>0.17910447761194001</v>
      </c>
      <c r="AB373" s="16">
        <v>0.34745762711864397</v>
      </c>
      <c r="AC373" s="16"/>
      <c r="AD373" s="16">
        <v>0.18181818181818199</v>
      </c>
      <c r="AE373" s="16">
        <v>0</v>
      </c>
      <c r="AF373" s="16">
        <v>0.16666666666666699</v>
      </c>
      <c r="AG373" s="16">
        <v>0.22222222222222199</v>
      </c>
      <c r="AH373" s="16">
        <v>0.4</v>
      </c>
      <c r="AI373" s="16">
        <v>6.6666666666666693E-2</v>
      </c>
      <c r="AJ373" s="16">
        <v>0.42424242424242398</v>
      </c>
      <c r="AK373" s="16">
        <v>0.32258064516128998</v>
      </c>
      <c r="AL373" s="16">
        <v>0.29411764705882398</v>
      </c>
      <c r="AM373" s="16">
        <v>0.30303030303030298</v>
      </c>
      <c r="AN373" s="16"/>
      <c r="AO373" s="16">
        <v>0.28205128205128199</v>
      </c>
      <c r="AP373" s="16">
        <v>0.13636363636363599</v>
      </c>
      <c r="AQ373" s="16">
        <v>0.36734693877551</v>
      </c>
      <c r="AR373" s="16">
        <v>0.25806451612903197</v>
      </c>
      <c r="AS373" s="16">
        <v>0.66666666666666696</v>
      </c>
      <c r="AT373" s="16">
        <v>0</v>
      </c>
      <c r="AU373" s="16"/>
      <c r="AV373" s="16">
        <v>0.25</v>
      </c>
      <c r="AW373" s="16" t="s">
        <v>134</v>
      </c>
      <c r="AX373" s="16">
        <v>0.5</v>
      </c>
      <c r="AY373" s="16">
        <v>0</v>
      </c>
      <c r="AZ373" s="16" t="s">
        <v>134</v>
      </c>
      <c r="BA373" s="16">
        <v>0.25</v>
      </c>
      <c r="BB373" s="16">
        <v>0.16666666666666699</v>
      </c>
      <c r="BC373" s="16">
        <v>0</v>
      </c>
      <c r="BD373" s="16" t="s">
        <v>134</v>
      </c>
      <c r="BE373" s="16">
        <v>0.316455696202532</v>
      </c>
      <c r="BF373" s="16">
        <v>0.214285714285714</v>
      </c>
      <c r="BG373" s="16">
        <v>1</v>
      </c>
      <c r="BH373" s="16">
        <v>0.4</v>
      </c>
      <c r="BI373" s="16">
        <v>0</v>
      </c>
      <c r="BJ373" s="16">
        <v>0</v>
      </c>
      <c r="BK373" s="16">
        <v>0.16666666666666699</v>
      </c>
      <c r="BL373" s="16">
        <v>0.2</v>
      </c>
      <c r="BM373" s="16">
        <v>1</v>
      </c>
      <c r="BN373" s="16">
        <v>0</v>
      </c>
      <c r="BO373" s="16"/>
      <c r="BP373" s="16">
        <v>0.32051282051282098</v>
      </c>
      <c r="BQ373" s="16"/>
      <c r="BR373" s="16">
        <v>0.322784810126582</v>
      </c>
      <c r="BS373" s="16"/>
      <c r="BT373" s="16">
        <v>0.29104477611940299</v>
      </c>
    </row>
    <row r="374" spans="2:72" x14ac:dyDescent="0.2">
      <c r="B374" t="s">
        <v>239</v>
      </c>
      <c r="C374" s="16">
        <v>0.25405405405405401</v>
      </c>
      <c r="D374" s="16">
        <v>0.19767441860465099</v>
      </c>
      <c r="E374" s="16">
        <v>0.3</v>
      </c>
      <c r="F374" s="16">
        <v>0</v>
      </c>
      <c r="G374" s="16">
        <v>0.33333333333333298</v>
      </c>
      <c r="H374" s="16">
        <v>0.3</v>
      </c>
      <c r="I374" s="16">
        <v>0.22222222222222199</v>
      </c>
      <c r="J374" s="16">
        <v>0.42857142857142899</v>
      </c>
      <c r="K374" s="16">
        <v>9.0909090909090898E-2</v>
      </c>
      <c r="L374" s="16">
        <v>0.5</v>
      </c>
      <c r="M374" s="16">
        <v>0.33333333333333298</v>
      </c>
      <c r="N374" s="16">
        <v>0.5</v>
      </c>
      <c r="O374" s="16">
        <v>0.66666666666666696</v>
      </c>
      <c r="P374" s="16"/>
      <c r="Q374" s="16">
        <v>0.4</v>
      </c>
      <c r="R374" s="16">
        <v>0.5</v>
      </c>
      <c r="S374" s="16">
        <v>0.2</v>
      </c>
      <c r="T374" s="16">
        <v>0.4</v>
      </c>
      <c r="U374" s="16">
        <v>0.1</v>
      </c>
      <c r="V374" s="16">
        <v>0.17647058823529399</v>
      </c>
      <c r="W374" s="16">
        <v>0.14285714285714299</v>
      </c>
      <c r="X374" s="16">
        <v>0.30769230769230799</v>
      </c>
      <c r="Y374" s="16">
        <v>0.27173913043478298</v>
      </c>
      <c r="Z374" s="16"/>
      <c r="AA374" s="16">
        <v>0.20895522388059701</v>
      </c>
      <c r="AB374" s="16">
        <v>0.27966101694915302</v>
      </c>
      <c r="AC374" s="16"/>
      <c r="AD374" s="16">
        <v>0.36363636363636398</v>
      </c>
      <c r="AE374" s="16">
        <v>0.2</v>
      </c>
      <c r="AF374" s="16">
        <v>0.33333333333333298</v>
      </c>
      <c r="AG374" s="16">
        <v>0.22222222222222199</v>
      </c>
      <c r="AH374" s="16">
        <v>0.266666666666667</v>
      </c>
      <c r="AI374" s="16">
        <v>0.46666666666666701</v>
      </c>
      <c r="AJ374" s="16">
        <v>6.0606060606060601E-2</v>
      </c>
      <c r="AK374" s="16">
        <v>0.25806451612903197</v>
      </c>
      <c r="AL374" s="16">
        <v>0.11764705882352899</v>
      </c>
      <c r="AM374" s="16">
        <v>0.39393939393939398</v>
      </c>
      <c r="AN374" s="16"/>
      <c r="AO374" s="16">
        <v>0.30769230769230799</v>
      </c>
      <c r="AP374" s="16">
        <v>0.34090909090909099</v>
      </c>
      <c r="AQ374" s="16">
        <v>0.183673469387755</v>
      </c>
      <c r="AR374" s="16">
        <v>0.32258064516128998</v>
      </c>
      <c r="AS374" s="16">
        <v>0</v>
      </c>
      <c r="AT374" s="16">
        <v>0.16666666666666699</v>
      </c>
      <c r="AU374" s="16"/>
      <c r="AV374" s="16">
        <v>0.5</v>
      </c>
      <c r="AW374" s="16" t="s">
        <v>134</v>
      </c>
      <c r="AX374" s="16">
        <v>0.11111111111111099</v>
      </c>
      <c r="AY374" s="16">
        <v>0</v>
      </c>
      <c r="AZ374" s="16" t="s">
        <v>134</v>
      </c>
      <c r="BA374" s="16">
        <v>0.125</v>
      </c>
      <c r="BB374" s="16">
        <v>0.5</v>
      </c>
      <c r="BC374" s="16">
        <v>0.2</v>
      </c>
      <c r="BD374" s="16" t="s">
        <v>134</v>
      </c>
      <c r="BE374" s="16">
        <v>0.227848101265823</v>
      </c>
      <c r="BF374" s="16">
        <v>0.25</v>
      </c>
      <c r="BG374" s="16">
        <v>0</v>
      </c>
      <c r="BH374" s="16">
        <v>0.3</v>
      </c>
      <c r="BI374" s="16">
        <v>0.33333333333333298</v>
      </c>
      <c r="BJ374" s="16">
        <v>1</v>
      </c>
      <c r="BK374" s="16">
        <v>0.5</v>
      </c>
      <c r="BL374" s="16">
        <v>0.2</v>
      </c>
      <c r="BM374" s="16">
        <v>0</v>
      </c>
      <c r="BN374" s="16">
        <v>0.5</v>
      </c>
      <c r="BO374" s="16"/>
      <c r="BP374" s="16">
        <v>0.25</v>
      </c>
      <c r="BQ374" s="16"/>
      <c r="BR374" s="16">
        <v>0.265822784810127</v>
      </c>
      <c r="BS374" s="16"/>
      <c r="BT374" s="16">
        <v>0.22388059701492499</v>
      </c>
    </row>
    <row r="375" spans="2:72" x14ac:dyDescent="0.2">
      <c r="B375" t="s">
        <v>240</v>
      </c>
      <c r="C375" s="16">
        <v>0.25405405405405401</v>
      </c>
      <c r="D375" s="16">
        <v>0.209302325581395</v>
      </c>
      <c r="E375" s="16">
        <v>0.2</v>
      </c>
      <c r="F375" s="16">
        <v>0.4</v>
      </c>
      <c r="G375" s="16">
        <v>0.2</v>
      </c>
      <c r="H375" s="16">
        <v>0.5</v>
      </c>
      <c r="I375" s="16">
        <v>0.27777777777777801</v>
      </c>
      <c r="J375" s="16">
        <v>0.42857142857142899</v>
      </c>
      <c r="K375" s="16">
        <v>0.45454545454545497</v>
      </c>
      <c r="L375" s="16">
        <v>0.2</v>
      </c>
      <c r="M375" s="16">
        <v>0.16666666666666699</v>
      </c>
      <c r="N375" s="16">
        <v>0</v>
      </c>
      <c r="O375" s="16">
        <v>0.33333333333333298</v>
      </c>
      <c r="P375" s="16"/>
      <c r="Q375" s="16">
        <v>0</v>
      </c>
      <c r="R375" s="16">
        <v>0.25</v>
      </c>
      <c r="S375" s="16">
        <v>0.2</v>
      </c>
      <c r="T375" s="16">
        <v>0.2</v>
      </c>
      <c r="U375" s="16">
        <v>0.4</v>
      </c>
      <c r="V375" s="16">
        <v>0.41176470588235298</v>
      </c>
      <c r="W375" s="16">
        <v>0.28571428571428598</v>
      </c>
      <c r="X375" s="16">
        <v>0.30769230769230799</v>
      </c>
      <c r="Y375" s="16">
        <v>0.20652173913043501</v>
      </c>
      <c r="Z375" s="16"/>
      <c r="AA375" s="16">
        <v>0.29850746268656703</v>
      </c>
      <c r="AB375" s="16">
        <v>0.22881355932203401</v>
      </c>
      <c r="AC375" s="16"/>
      <c r="AD375" s="16">
        <v>0.18181818181818199</v>
      </c>
      <c r="AE375" s="16">
        <v>0.2</v>
      </c>
      <c r="AF375" s="16">
        <v>0.16666666666666699</v>
      </c>
      <c r="AG375" s="16">
        <v>0.16666666666666699</v>
      </c>
      <c r="AH375" s="16">
        <v>0.266666666666667</v>
      </c>
      <c r="AI375" s="16">
        <v>0.2</v>
      </c>
      <c r="AJ375" s="16">
        <v>0.30303030303030298</v>
      </c>
      <c r="AK375" s="16">
        <v>0.25806451612903197</v>
      </c>
      <c r="AL375" s="16">
        <v>0.41176470588235298</v>
      </c>
      <c r="AM375" s="16">
        <v>0.21212121212121199</v>
      </c>
      <c r="AN375" s="16"/>
      <c r="AO375" s="16">
        <v>0.17948717948717899</v>
      </c>
      <c r="AP375" s="16">
        <v>0.31818181818181801</v>
      </c>
      <c r="AQ375" s="16">
        <v>0.26530612244898</v>
      </c>
      <c r="AR375" s="16">
        <v>0.25806451612903197</v>
      </c>
      <c r="AS375" s="16">
        <v>0.266666666666667</v>
      </c>
      <c r="AT375" s="16">
        <v>0.16666666666666699</v>
      </c>
      <c r="AU375" s="16"/>
      <c r="AV375" s="16">
        <v>0.25</v>
      </c>
      <c r="AW375" s="16" t="s">
        <v>134</v>
      </c>
      <c r="AX375" s="16">
        <v>0.16666666666666699</v>
      </c>
      <c r="AY375" s="16">
        <v>0.5</v>
      </c>
      <c r="AZ375" s="16" t="s">
        <v>134</v>
      </c>
      <c r="BA375" s="16">
        <v>0.375</v>
      </c>
      <c r="BB375" s="16">
        <v>8.3333333333333301E-2</v>
      </c>
      <c r="BC375" s="16">
        <v>0.8</v>
      </c>
      <c r="BD375" s="16" t="s">
        <v>134</v>
      </c>
      <c r="BE375" s="16">
        <v>0.227848101265823</v>
      </c>
      <c r="BF375" s="16">
        <v>0.39285714285714302</v>
      </c>
      <c r="BG375" s="16">
        <v>0</v>
      </c>
      <c r="BH375" s="16">
        <v>0.2</v>
      </c>
      <c r="BI375" s="16">
        <v>0.33333333333333298</v>
      </c>
      <c r="BJ375" s="16">
        <v>0</v>
      </c>
      <c r="BK375" s="16">
        <v>0.16666666666666699</v>
      </c>
      <c r="BL375" s="16">
        <v>0</v>
      </c>
      <c r="BM375" s="16">
        <v>0</v>
      </c>
      <c r="BN375" s="16">
        <v>0.5</v>
      </c>
      <c r="BO375" s="16"/>
      <c r="BP375" s="16">
        <v>0.243589743589744</v>
      </c>
      <c r="BQ375" s="16"/>
      <c r="BR375" s="16">
        <v>0.240506329113924</v>
      </c>
      <c r="BS375" s="16"/>
      <c r="BT375" s="16">
        <v>0.26865671641791</v>
      </c>
    </row>
    <row r="376" spans="2:72" x14ac:dyDescent="0.2">
      <c r="B376" t="s">
        <v>241</v>
      </c>
      <c r="C376" s="16">
        <v>9.7297297297297303E-2</v>
      </c>
      <c r="D376" s="16">
        <v>0.127906976744186</v>
      </c>
      <c r="E376" s="16">
        <v>0.1</v>
      </c>
      <c r="F376" s="16">
        <v>0.2</v>
      </c>
      <c r="G376" s="16">
        <v>0</v>
      </c>
      <c r="H376" s="16">
        <v>0</v>
      </c>
      <c r="I376" s="16">
        <v>0.11111111111111099</v>
      </c>
      <c r="J376" s="16">
        <v>0.14285714285714299</v>
      </c>
      <c r="K376" s="16">
        <v>9.0909090909090898E-2</v>
      </c>
      <c r="L376" s="16">
        <v>0.1</v>
      </c>
      <c r="M376" s="16">
        <v>0</v>
      </c>
      <c r="N376" s="16">
        <v>0</v>
      </c>
      <c r="O376" s="16">
        <v>0</v>
      </c>
      <c r="P376" s="16"/>
      <c r="Q376" s="16">
        <v>0.2</v>
      </c>
      <c r="R376" s="16">
        <v>0</v>
      </c>
      <c r="S376" s="16">
        <v>0</v>
      </c>
      <c r="T376" s="16">
        <v>0</v>
      </c>
      <c r="U376" s="16">
        <v>0.2</v>
      </c>
      <c r="V376" s="16">
        <v>0.11764705882352899</v>
      </c>
      <c r="W376" s="16">
        <v>0.19047619047618999</v>
      </c>
      <c r="X376" s="16">
        <v>3.8461538461538498E-2</v>
      </c>
      <c r="Y376" s="16">
        <v>8.6956521739130405E-2</v>
      </c>
      <c r="Z376" s="16"/>
      <c r="AA376" s="16">
        <v>0.134328358208955</v>
      </c>
      <c r="AB376" s="16">
        <v>7.6271186440677999E-2</v>
      </c>
      <c r="AC376" s="16"/>
      <c r="AD376" s="16">
        <v>0</v>
      </c>
      <c r="AE376" s="16">
        <v>0.2</v>
      </c>
      <c r="AF376" s="16">
        <v>0.16666666666666699</v>
      </c>
      <c r="AG376" s="16">
        <v>0.11111111111111099</v>
      </c>
      <c r="AH376" s="16">
        <v>0</v>
      </c>
      <c r="AI376" s="16">
        <v>0.266666666666667</v>
      </c>
      <c r="AJ376" s="16">
        <v>9.0909090909090898E-2</v>
      </c>
      <c r="AK376" s="16">
        <v>9.6774193548387094E-2</v>
      </c>
      <c r="AL376" s="16">
        <v>0.11764705882352899</v>
      </c>
      <c r="AM376" s="16">
        <v>6.0606060606060601E-2</v>
      </c>
      <c r="AN376" s="16"/>
      <c r="AO376" s="16">
        <v>0.128205128205128</v>
      </c>
      <c r="AP376" s="16">
        <v>0.11363636363636399</v>
      </c>
      <c r="AQ376" s="16">
        <v>0.102040816326531</v>
      </c>
      <c r="AR376" s="16">
        <v>6.4516129032258104E-2</v>
      </c>
      <c r="AS376" s="16">
        <v>0</v>
      </c>
      <c r="AT376" s="16">
        <v>0.16666666666666699</v>
      </c>
      <c r="AU376" s="16"/>
      <c r="AV376" s="16">
        <v>0</v>
      </c>
      <c r="AW376" s="16" t="s">
        <v>134</v>
      </c>
      <c r="AX376" s="16">
        <v>5.5555555555555601E-2</v>
      </c>
      <c r="AY376" s="16">
        <v>0</v>
      </c>
      <c r="AZ376" s="16" t="s">
        <v>134</v>
      </c>
      <c r="BA376" s="16">
        <v>0.125</v>
      </c>
      <c r="BB376" s="16">
        <v>8.3333333333333301E-2</v>
      </c>
      <c r="BC376" s="16">
        <v>0</v>
      </c>
      <c r="BD376" s="16" t="s">
        <v>134</v>
      </c>
      <c r="BE376" s="16">
        <v>0.126582278481013</v>
      </c>
      <c r="BF376" s="16">
        <v>0.107142857142857</v>
      </c>
      <c r="BG376" s="16">
        <v>0</v>
      </c>
      <c r="BH376" s="16">
        <v>0</v>
      </c>
      <c r="BI376" s="16">
        <v>0</v>
      </c>
      <c r="BJ376" s="16">
        <v>0</v>
      </c>
      <c r="BK376" s="16">
        <v>0.16666666666666699</v>
      </c>
      <c r="BL376" s="16">
        <v>0.2</v>
      </c>
      <c r="BM376" s="16">
        <v>0</v>
      </c>
      <c r="BN376" s="16">
        <v>0</v>
      </c>
      <c r="BO376" s="16"/>
      <c r="BP376" s="16">
        <v>8.9743589743589702E-2</v>
      </c>
      <c r="BQ376" s="16"/>
      <c r="BR376" s="16">
        <v>7.5949367088607597E-2</v>
      </c>
      <c r="BS376" s="16"/>
      <c r="BT376" s="16">
        <v>0.104477611940299</v>
      </c>
    </row>
    <row r="377" spans="2:72" x14ac:dyDescent="0.2">
      <c r="B377" t="s">
        <v>242</v>
      </c>
      <c r="C377" s="16">
        <v>5.4054054054054099E-2</v>
      </c>
      <c r="D377" s="16">
        <v>4.6511627906976702E-2</v>
      </c>
      <c r="E377" s="16">
        <v>0.2</v>
      </c>
      <c r="F377" s="16">
        <v>0</v>
      </c>
      <c r="G377" s="16">
        <v>0.133333333333333</v>
      </c>
      <c r="H377" s="16">
        <v>0</v>
      </c>
      <c r="I377" s="16">
        <v>0.11111111111111099</v>
      </c>
      <c r="J377" s="16">
        <v>0</v>
      </c>
      <c r="K377" s="16">
        <v>0</v>
      </c>
      <c r="L377" s="16">
        <v>0</v>
      </c>
      <c r="M377" s="16">
        <v>0</v>
      </c>
      <c r="N377" s="16">
        <v>0</v>
      </c>
      <c r="O377" s="16">
        <v>0</v>
      </c>
      <c r="P377" s="16"/>
      <c r="Q377" s="16">
        <v>0</v>
      </c>
      <c r="R377" s="16">
        <v>0</v>
      </c>
      <c r="S377" s="16">
        <v>0</v>
      </c>
      <c r="T377" s="16">
        <v>0</v>
      </c>
      <c r="U377" s="16">
        <v>0.1</v>
      </c>
      <c r="V377" s="16">
        <v>5.8823529411764698E-2</v>
      </c>
      <c r="W377" s="16">
        <v>9.5238095238095205E-2</v>
      </c>
      <c r="X377" s="16">
        <v>7.69230769230769E-2</v>
      </c>
      <c r="Y377" s="16">
        <v>4.3478260869565202E-2</v>
      </c>
      <c r="Z377" s="16"/>
      <c r="AA377" s="16">
        <v>5.9701492537313397E-2</v>
      </c>
      <c r="AB377" s="16">
        <v>5.0847457627118599E-2</v>
      </c>
      <c r="AC377" s="16"/>
      <c r="AD377" s="16">
        <v>0</v>
      </c>
      <c r="AE377" s="16">
        <v>0</v>
      </c>
      <c r="AF377" s="16">
        <v>0</v>
      </c>
      <c r="AG377" s="16">
        <v>0.11111111111111099</v>
      </c>
      <c r="AH377" s="16">
        <v>6.6666666666666693E-2</v>
      </c>
      <c r="AI377" s="16">
        <v>0</v>
      </c>
      <c r="AJ377" s="16">
        <v>9.0909090909090898E-2</v>
      </c>
      <c r="AK377" s="16">
        <v>6.4516129032258104E-2</v>
      </c>
      <c r="AL377" s="16">
        <v>5.8823529411764698E-2</v>
      </c>
      <c r="AM377" s="16">
        <v>3.03030303030303E-2</v>
      </c>
      <c r="AN377" s="16"/>
      <c r="AO377" s="16">
        <v>2.5641025641025599E-2</v>
      </c>
      <c r="AP377" s="16">
        <v>4.5454545454545497E-2</v>
      </c>
      <c r="AQ377" s="16">
        <v>4.08163265306122E-2</v>
      </c>
      <c r="AR377" s="16">
        <v>9.6774193548387094E-2</v>
      </c>
      <c r="AS377" s="16">
        <v>6.6666666666666693E-2</v>
      </c>
      <c r="AT377" s="16">
        <v>0.16666666666666699</v>
      </c>
      <c r="AU377" s="16"/>
      <c r="AV377" s="16">
        <v>0</v>
      </c>
      <c r="AW377" s="16" t="s">
        <v>134</v>
      </c>
      <c r="AX377" s="16">
        <v>0.11111111111111099</v>
      </c>
      <c r="AY377" s="16">
        <v>0</v>
      </c>
      <c r="AZ377" s="16" t="s">
        <v>134</v>
      </c>
      <c r="BA377" s="16">
        <v>0</v>
      </c>
      <c r="BB377" s="16">
        <v>8.3333333333333301E-2</v>
      </c>
      <c r="BC377" s="16">
        <v>0</v>
      </c>
      <c r="BD377" s="16" t="s">
        <v>134</v>
      </c>
      <c r="BE377" s="16">
        <v>6.3291139240506306E-2</v>
      </c>
      <c r="BF377" s="16">
        <v>3.5714285714285698E-2</v>
      </c>
      <c r="BG377" s="16">
        <v>0</v>
      </c>
      <c r="BH377" s="16">
        <v>0</v>
      </c>
      <c r="BI377" s="16">
        <v>0.33333333333333298</v>
      </c>
      <c r="BJ377" s="16">
        <v>0</v>
      </c>
      <c r="BK377" s="16">
        <v>0</v>
      </c>
      <c r="BL377" s="16">
        <v>0</v>
      </c>
      <c r="BM377" s="16">
        <v>0</v>
      </c>
      <c r="BN377" s="16">
        <v>0</v>
      </c>
      <c r="BO377" s="16"/>
      <c r="BP377" s="16">
        <v>5.1282051282051301E-2</v>
      </c>
      <c r="BQ377" s="16"/>
      <c r="BR377" s="16">
        <v>5.0632911392405097E-2</v>
      </c>
      <c r="BS377" s="16"/>
      <c r="BT377" s="16">
        <v>6.7164179104477598E-2</v>
      </c>
    </row>
    <row r="378" spans="2:72" x14ac:dyDescent="0.2">
      <c r="B378" t="s">
        <v>243</v>
      </c>
      <c r="C378" s="16">
        <v>4.86486486486487E-2</v>
      </c>
      <c r="D378" s="16">
        <v>3.4883720930232599E-2</v>
      </c>
      <c r="E378" s="16">
        <v>0</v>
      </c>
      <c r="F378" s="16">
        <v>0.2</v>
      </c>
      <c r="G378" s="16">
        <v>0</v>
      </c>
      <c r="H378" s="16">
        <v>0.1</v>
      </c>
      <c r="I378" s="16">
        <v>5.5555555555555601E-2</v>
      </c>
      <c r="J378" s="16">
        <v>0</v>
      </c>
      <c r="K378" s="16">
        <v>9.0909090909090898E-2</v>
      </c>
      <c r="L378" s="16">
        <v>0</v>
      </c>
      <c r="M378" s="16">
        <v>0.33333333333333298</v>
      </c>
      <c r="N378" s="16">
        <v>0</v>
      </c>
      <c r="O378" s="16">
        <v>0</v>
      </c>
      <c r="P378" s="16"/>
      <c r="Q378" s="16">
        <v>0.4</v>
      </c>
      <c r="R378" s="16">
        <v>0</v>
      </c>
      <c r="S378" s="16">
        <v>0.4</v>
      </c>
      <c r="T378" s="16">
        <v>0.2</v>
      </c>
      <c r="U378" s="16">
        <v>0.1</v>
      </c>
      <c r="V378" s="16">
        <v>5.8823529411764698E-2</v>
      </c>
      <c r="W378" s="16">
        <v>4.7619047619047603E-2</v>
      </c>
      <c r="X378" s="16">
        <v>0</v>
      </c>
      <c r="Y378" s="16">
        <v>1.0869565217391301E-2</v>
      </c>
      <c r="Z378" s="16"/>
      <c r="AA378" s="16">
        <v>0.119402985074627</v>
      </c>
      <c r="AB378" s="16">
        <v>8.4745762711864406E-3</v>
      </c>
      <c r="AC378" s="16"/>
      <c r="AD378" s="16">
        <v>0.18181818181818199</v>
      </c>
      <c r="AE378" s="16">
        <v>0.4</v>
      </c>
      <c r="AF378" s="16">
        <v>0.16666666666666699</v>
      </c>
      <c r="AG378" s="16">
        <v>0.16666666666666699</v>
      </c>
      <c r="AH378" s="16">
        <v>0</v>
      </c>
      <c r="AI378" s="16">
        <v>0</v>
      </c>
      <c r="AJ378" s="16">
        <v>3.03030303030303E-2</v>
      </c>
      <c r="AK378" s="16">
        <v>0</v>
      </c>
      <c r="AL378" s="16">
        <v>0</v>
      </c>
      <c r="AM378" s="16">
        <v>0</v>
      </c>
      <c r="AN378" s="16"/>
      <c r="AO378" s="16">
        <v>7.69230769230769E-2</v>
      </c>
      <c r="AP378" s="16">
        <v>4.5454545454545497E-2</v>
      </c>
      <c r="AQ378" s="16">
        <v>4.08163265306122E-2</v>
      </c>
      <c r="AR378" s="16">
        <v>0</v>
      </c>
      <c r="AS378" s="16">
        <v>0</v>
      </c>
      <c r="AT378" s="16">
        <v>0.16666666666666699</v>
      </c>
      <c r="AU378" s="16"/>
      <c r="AV378" s="16">
        <v>0</v>
      </c>
      <c r="AW378" s="16" t="s">
        <v>134</v>
      </c>
      <c r="AX378" s="16">
        <v>5.5555555555555601E-2</v>
      </c>
      <c r="AY378" s="16">
        <v>0.5</v>
      </c>
      <c r="AZ378" s="16" t="s">
        <v>134</v>
      </c>
      <c r="BA378" s="16">
        <v>0.125</v>
      </c>
      <c r="BB378" s="16">
        <v>8.3333333333333301E-2</v>
      </c>
      <c r="BC378" s="16">
        <v>0</v>
      </c>
      <c r="BD378" s="16" t="s">
        <v>134</v>
      </c>
      <c r="BE378" s="16">
        <v>3.7974683544303799E-2</v>
      </c>
      <c r="BF378" s="16">
        <v>0</v>
      </c>
      <c r="BG378" s="16">
        <v>0</v>
      </c>
      <c r="BH378" s="16">
        <v>0.1</v>
      </c>
      <c r="BI378" s="16">
        <v>0</v>
      </c>
      <c r="BJ378" s="16">
        <v>0</v>
      </c>
      <c r="BK378" s="16">
        <v>0</v>
      </c>
      <c r="BL378" s="16">
        <v>0.2</v>
      </c>
      <c r="BM378" s="16">
        <v>0</v>
      </c>
      <c r="BN378" s="16">
        <v>0</v>
      </c>
      <c r="BO378" s="16"/>
      <c r="BP378" s="16">
        <v>4.48717948717949E-2</v>
      </c>
      <c r="BQ378" s="16"/>
      <c r="BR378" s="16">
        <v>4.4303797468354403E-2</v>
      </c>
      <c r="BS378" s="16"/>
      <c r="BT378" s="16">
        <v>3.7313432835820899E-2</v>
      </c>
    </row>
    <row r="379" spans="2:72" x14ac:dyDescent="0.2">
      <c r="B379" t="s">
        <v>122</v>
      </c>
      <c r="C379" s="16">
        <v>5.40540540540541E-3</v>
      </c>
      <c r="D379" s="16">
        <v>1.16279069767442E-2</v>
      </c>
      <c r="E379" s="16">
        <v>0</v>
      </c>
      <c r="F379" s="16">
        <v>0</v>
      </c>
      <c r="G379" s="16">
        <v>0</v>
      </c>
      <c r="H379" s="16">
        <v>0</v>
      </c>
      <c r="I379" s="16">
        <v>0</v>
      </c>
      <c r="J379" s="16">
        <v>0</v>
      </c>
      <c r="K379" s="16">
        <v>0</v>
      </c>
      <c r="L379" s="16">
        <v>0</v>
      </c>
      <c r="M379" s="16">
        <v>0</v>
      </c>
      <c r="N379" s="16">
        <v>0</v>
      </c>
      <c r="O379" s="16">
        <v>0</v>
      </c>
      <c r="P379" s="16"/>
      <c r="Q379" s="16">
        <v>0</v>
      </c>
      <c r="R379" s="16">
        <v>0</v>
      </c>
      <c r="S379" s="16">
        <v>0</v>
      </c>
      <c r="T379" s="16">
        <v>0</v>
      </c>
      <c r="U379" s="16">
        <v>0</v>
      </c>
      <c r="V379" s="16">
        <v>0</v>
      </c>
      <c r="W379" s="16">
        <v>0</v>
      </c>
      <c r="X379" s="16">
        <v>0</v>
      </c>
      <c r="Y379" s="16">
        <v>1.0869565217391301E-2</v>
      </c>
      <c r="Z379" s="16"/>
      <c r="AA379" s="16">
        <v>0</v>
      </c>
      <c r="AB379" s="16">
        <v>8.4745762711864406E-3</v>
      </c>
      <c r="AC379" s="16"/>
      <c r="AD379" s="16">
        <v>9.0909090909090898E-2</v>
      </c>
      <c r="AE379" s="16">
        <v>0</v>
      </c>
      <c r="AF379" s="16">
        <v>0</v>
      </c>
      <c r="AG379" s="16">
        <v>0</v>
      </c>
      <c r="AH379" s="16">
        <v>0</v>
      </c>
      <c r="AI379" s="16">
        <v>0</v>
      </c>
      <c r="AJ379" s="16">
        <v>0</v>
      </c>
      <c r="AK379" s="16">
        <v>0</v>
      </c>
      <c r="AL379" s="16">
        <v>0</v>
      </c>
      <c r="AM379" s="16">
        <v>0</v>
      </c>
      <c r="AN379" s="16"/>
      <c r="AO379" s="16">
        <v>0</v>
      </c>
      <c r="AP379" s="16">
        <v>0</v>
      </c>
      <c r="AQ379" s="16">
        <v>0</v>
      </c>
      <c r="AR379" s="16">
        <v>0</v>
      </c>
      <c r="AS379" s="16">
        <v>0</v>
      </c>
      <c r="AT379" s="16">
        <v>0.16666666666666699</v>
      </c>
      <c r="AU379" s="16"/>
      <c r="AV379" s="16">
        <v>0</v>
      </c>
      <c r="AW379" s="16" t="s">
        <v>134</v>
      </c>
      <c r="AX379" s="16">
        <v>0</v>
      </c>
      <c r="AY379" s="16">
        <v>0</v>
      </c>
      <c r="AZ379" s="16" t="s">
        <v>134</v>
      </c>
      <c r="BA379" s="16">
        <v>0</v>
      </c>
      <c r="BB379" s="16">
        <v>0</v>
      </c>
      <c r="BC379" s="16">
        <v>0</v>
      </c>
      <c r="BD379" s="16" t="s">
        <v>134</v>
      </c>
      <c r="BE379" s="16">
        <v>0</v>
      </c>
      <c r="BF379" s="16">
        <v>0</v>
      </c>
      <c r="BG379" s="16">
        <v>0</v>
      </c>
      <c r="BH379" s="16">
        <v>0</v>
      </c>
      <c r="BI379" s="16">
        <v>0</v>
      </c>
      <c r="BJ379" s="16">
        <v>0</v>
      </c>
      <c r="BK379" s="16">
        <v>0</v>
      </c>
      <c r="BL379" s="16">
        <v>0.2</v>
      </c>
      <c r="BM379" s="16">
        <v>0</v>
      </c>
      <c r="BN379" s="16">
        <v>0</v>
      </c>
      <c r="BO379" s="16"/>
      <c r="BP379" s="16">
        <v>0</v>
      </c>
      <c r="BQ379" s="16"/>
      <c r="BR379" s="16">
        <v>0</v>
      </c>
      <c r="BS379" s="16"/>
      <c r="BT379" s="16">
        <v>7.4626865671641798E-3</v>
      </c>
    </row>
    <row r="380" spans="2:72" x14ac:dyDescent="0.2">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row>
    <row r="381" spans="2:72" x14ac:dyDescent="0.2">
      <c r="B381" s="6" t="s">
        <v>253</v>
      </c>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row>
    <row r="382" spans="2:72" x14ac:dyDescent="0.2">
      <c r="B382" s="22" t="s">
        <v>125</v>
      </c>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row>
    <row r="383" spans="2:72" x14ac:dyDescent="0.2">
      <c r="B383" t="s">
        <v>245</v>
      </c>
      <c r="C383" s="16">
        <v>0.13407821229050301</v>
      </c>
      <c r="D383" s="16">
        <v>0.22093023255814001</v>
      </c>
      <c r="E383" s="16">
        <v>6.9444444444444406E-2</v>
      </c>
      <c r="F383" s="16">
        <v>0</v>
      </c>
      <c r="G383" s="16">
        <v>0.16</v>
      </c>
      <c r="H383" s="16">
        <v>0.17142857142857101</v>
      </c>
      <c r="I383" s="16">
        <v>6.4102564102564097E-2</v>
      </c>
      <c r="J383" s="16">
        <v>6.6666666666666693E-2</v>
      </c>
      <c r="K383" s="16">
        <v>0.13636363636363599</v>
      </c>
      <c r="L383" s="16">
        <v>7.5757575757575801E-2</v>
      </c>
      <c r="M383" s="16">
        <v>0</v>
      </c>
      <c r="N383" s="16">
        <v>0.16666666666666699</v>
      </c>
      <c r="O383" s="16">
        <v>0</v>
      </c>
      <c r="P383" s="16"/>
      <c r="Q383" s="16">
        <v>5.4054054054054099E-2</v>
      </c>
      <c r="R383" s="16">
        <v>0</v>
      </c>
      <c r="S383" s="16">
        <v>0</v>
      </c>
      <c r="T383" s="16">
        <v>6.8181818181818205E-2</v>
      </c>
      <c r="U383" s="16">
        <v>9.0909090909090898E-2</v>
      </c>
      <c r="V383" s="16">
        <v>0.11688311688311701</v>
      </c>
      <c r="W383" s="16">
        <v>0.05</v>
      </c>
      <c r="X383" s="16">
        <v>0.146666666666667</v>
      </c>
      <c r="Y383" s="16">
        <v>0.21355932203389799</v>
      </c>
      <c r="Z383" s="16"/>
      <c r="AA383" s="16">
        <v>6.3768115942028997E-2</v>
      </c>
      <c r="AB383" s="16">
        <v>0.2</v>
      </c>
      <c r="AC383" s="16"/>
      <c r="AD383" s="16">
        <v>3.8461538461538498E-2</v>
      </c>
      <c r="AE383" s="16">
        <v>0</v>
      </c>
      <c r="AF383" s="16">
        <v>2.9411764705882401E-2</v>
      </c>
      <c r="AG383" s="16">
        <v>5.2631578947368397E-2</v>
      </c>
      <c r="AH383" s="16">
        <v>0.19642857142857101</v>
      </c>
      <c r="AI383" s="16">
        <v>0.1</v>
      </c>
      <c r="AJ383" s="16">
        <v>0.23404255319148901</v>
      </c>
      <c r="AK383" s="16">
        <v>0.23684210526315799</v>
      </c>
      <c r="AL383" s="16">
        <v>0.11111111111111099</v>
      </c>
      <c r="AM383" s="16">
        <v>0.17322834645669299</v>
      </c>
      <c r="AN383" s="16"/>
      <c r="AO383" s="16">
        <v>4.6511627906976702E-2</v>
      </c>
      <c r="AP383" s="16">
        <v>0.10582010582010599</v>
      </c>
      <c r="AQ383" s="16">
        <v>0.15107913669064699</v>
      </c>
      <c r="AR383" s="16">
        <v>0.22535211267605601</v>
      </c>
      <c r="AS383" s="16">
        <v>0.6</v>
      </c>
      <c r="AT383" s="16">
        <v>0.230769230769231</v>
      </c>
      <c r="AU383" s="16"/>
      <c r="AV383" s="16">
        <v>0</v>
      </c>
      <c r="AW383" s="16">
        <v>0.5</v>
      </c>
      <c r="AX383" s="16">
        <v>0.37662337662337703</v>
      </c>
      <c r="AY383" s="16">
        <v>0.1</v>
      </c>
      <c r="AZ383" s="16">
        <v>0</v>
      </c>
      <c r="BA383" s="16">
        <v>0.170212765957447</v>
      </c>
      <c r="BB383" s="16">
        <v>6.5789473684210495E-2</v>
      </c>
      <c r="BC383" s="16">
        <v>0.105263157894737</v>
      </c>
      <c r="BD383" s="16">
        <v>0</v>
      </c>
      <c r="BE383" s="16">
        <v>0.15527950310558999</v>
      </c>
      <c r="BF383" s="16">
        <v>0.156626506024096</v>
      </c>
      <c r="BG383" s="16">
        <v>0</v>
      </c>
      <c r="BH383" s="16">
        <v>8.6956521739130405E-2</v>
      </c>
      <c r="BI383" s="16">
        <v>0.133333333333333</v>
      </c>
      <c r="BJ383" s="16">
        <v>0</v>
      </c>
      <c r="BK383" s="16">
        <v>0</v>
      </c>
      <c r="BL383" s="16">
        <v>3.125E-2</v>
      </c>
      <c r="BM383" s="16">
        <v>0.05</v>
      </c>
      <c r="BN383" s="16">
        <v>9.0909090909090898E-2</v>
      </c>
      <c r="BO383" s="16"/>
      <c r="BP383" s="16">
        <v>0.160377358490566</v>
      </c>
      <c r="BQ383" s="16"/>
      <c r="BR383" s="16">
        <v>0.14310344827586199</v>
      </c>
      <c r="BS383" s="16"/>
      <c r="BT383" s="16">
        <v>0.17715617715617701</v>
      </c>
    </row>
    <row r="384" spans="2:72" x14ac:dyDescent="0.2">
      <c r="B384" t="s">
        <v>246</v>
      </c>
      <c r="C384" s="16">
        <v>0.37430167597765401</v>
      </c>
      <c r="D384" s="16">
        <v>0.34496124031007802</v>
      </c>
      <c r="E384" s="16">
        <v>0.45833333333333298</v>
      </c>
      <c r="F384" s="16">
        <v>0.31034482758620702</v>
      </c>
      <c r="G384" s="16">
        <v>0.38</v>
      </c>
      <c r="H384" s="16">
        <v>0.34285714285714303</v>
      </c>
      <c r="I384" s="16">
        <v>0.487179487179487</v>
      </c>
      <c r="J384" s="16">
        <v>0.22222222222222199</v>
      </c>
      <c r="K384" s="16">
        <v>0.54545454545454497</v>
      </c>
      <c r="L384" s="16">
        <v>0.30303030303030298</v>
      </c>
      <c r="M384" s="16">
        <v>0.41379310344827602</v>
      </c>
      <c r="N384" s="16">
        <v>0.375</v>
      </c>
      <c r="O384" s="16">
        <v>0.625</v>
      </c>
      <c r="P384" s="16"/>
      <c r="Q384" s="16">
        <v>0.18918918918918901</v>
      </c>
      <c r="R384" s="16">
        <v>0.214285714285714</v>
      </c>
      <c r="S384" s="16">
        <v>0.314285714285714</v>
      </c>
      <c r="T384" s="16">
        <v>0.34090909090909099</v>
      </c>
      <c r="U384" s="16">
        <v>0.31818181818181801</v>
      </c>
      <c r="V384" s="16">
        <v>0.45454545454545497</v>
      </c>
      <c r="W384" s="16">
        <v>0.47499999999999998</v>
      </c>
      <c r="X384" s="16">
        <v>0.46666666666666701</v>
      </c>
      <c r="Y384" s="16">
        <v>0.36271186440677999</v>
      </c>
      <c r="Z384" s="16"/>
      <c r="AA384" s="16">
        <v>0.36521739130434799</v>
      </c>
      <c r="AB384" s="16">
        <v>0.38378378378378403</v>
      </c>
      <c r="AC384" s="16"/>
      <c r="AD384" s="16">
        <v>0.32051282051282098</v>
      </c>
      <c r="AE384" s="16">
        <v>0.371428571428571</v>
      </c>
      <c r="AF384" s="16">
        <v>0.41176470588235298</v>
      </c>
      <c r="AG384" s="16">
        <v>0.36842105263157898</v>
      </c>
      <c r="AH384" s="16">
        <v>0.41071428571428598</v>
      </c>
      <c r="AI384" s="16">
        <v>0.35714285714285698</v>
      </c>
      <c r="AJ384" s="16">
        <v>0.42553191489361702</v>
      </c>
      <c r="AK384" s="16">
        <v>0.40789473684210498</v>
      </c>
      <c r="AL384" s="16">
        <v>0.38271604938271597</v>
      </c>
      <c r="AM384" s="16">
        <v>0.33070866141732302</v>
      </c>
      <c r="AN384" s="16"/>
      <c r="AO384" s="16">
        <v>0.39147286821705402</v>
      </c>
      <c r="AP384" s="16">
        <v>0.37566137566137597</v>
      </c>
      <c r="AQ384" s="16">
        <v>0.42446043165467601</v>
      </c>
      <c r="AR384" s="16">
        <v>0.352112676056338</v>
      </c>
      <c r="AS384" s="16">
        <v>0.17499999999999999</v>
      </c>
      <c r="AT384" s="16">
        <v>0.230769230769231</v>
      </c>
      <c r="AU384" s="16"/>
      <c r="AV384" s="16">
        <v>0.66666666666666696</v>
      </c>
      <c r="AW384" s="16">
        <v>0</v>
      </c>
      <c r="AX384" s="16">
        <v>0.246753246753247</v>
      </c>
      <c r="AY384" s="16">
        <v>0.3</v>
      </c>
      <c r="AZ384" s="16">
        <v>0.5</v>
      </c>
      <c r="BA384" s="16">
        <v>0.29787234042553201</v>
      </c>
      <c r="BB384" s="16">
        <v>0.36842105263157898</v>
      </c>
      <c r="BC384" s="16">
        <v>0.21052631578947401</v>
      </c>
      <c r="BD384" s="16">
        <v>0.38461538461538503</v>
      </c>
      <c r="BE384" s="16">
        <v>0.46583850931677001</v>
      </c>
      <c r="BF384" s="16">
        <v>0.421686746987952</v>
      </c>
      <c r="BG384" s="16">
        <v>0.54545454545454497</v>
      </c>
      <c r="BH384" s="16">
        <v>0.405797101449275</v>
      </c>
      <c r="BI384" s="16">
        <v>0.133333333333333</v>
      </c>
      <c r="BJ384" s="16">
        <v>0.38461538461538503</v>
      </c>
      <c r="BK384" s="16">
        <v>0.47222222222222199</v>
      </c>
      <c r="BL384" s="16">
        <v>0.15625</v>
      </c>
      <c r="BM384" s="16">
        <v>0.3</v>
      </c>
      <c r="BN384" s="16">
        <v>0.45454545454545497</v>
      </c>
      <c r="BO384" s="16"/>
      <c r="BP384" s="16">
        <v>0.38679245283018898</v>
      </c>
      <c r="BQ384" s="16"/>
      <c r="BR384" s="16">
        <v>0.36724137931034501</v>
      </c>
      <c r="BS384" s="16"/>
      <c r="BT384" s="16">
        <v>0.40093240093240101</v>
      </c>
    </row>
    <row r="385" spans="2:72" x14ac:dyDescent="0.2">
      <c r="B385" t="s">
        <v>247</v>
      </c>
      <c r="C385" s="16">
        <v>0.29050279329608902</v>
      </c>
      <c r="D385" s="16">
        <v>0.24031007751937999</v>
      </c>
      <c r="E385" s="16">
        <v>0.27777777777777801</v>
      </c>
      <c r="F385" s="16">
        <v>0.48275862068965503</v>
      </c>
      <c r="G385" s="16">
        <v>0.24</v>
      </c>
      <c r="H385" s="16">
        <v>0.34285714285714303</v>
      </c>
      <c r="I385" s="16">
        <v>0.20512820512820501</v>
      </c>
      <c r="J385" s="16">
        <v>0.422222222222222</v>
      </c>
      <c r="K385" s="16">
        <v>0.18181818181818199</v>
      </c>
      <c r="L385" s="16">
        <v>0.42424242424242398</v>
      </c>
      <c r="M385" s="16">
        <v>0.41379310344827602</v>
      </c>
      <c r="N385" s="16">
        <v>0.33333333333333298</v>
      </c>
      <c r="O385" s="16">
        <v>0.125</v>
      </c>
      <c r="P385" s="16"/>
      <c r="Q385" s="16">
        <v>0.43243243243243201</v>
      </c>
      <c r="R385" s="16">
        <v>0.5</v>
      </c>
      <c r="S385" s="16">
        <v>0.4</v>
      </c>
      <c r="T385" s="16">
        <v>0.40909090909090901</v>
      </c>
      <c r="U385" s="16">
        <v>0.34090909090909099</v>
      </c>
      <c r="V385" s="16">
        <v>0.29870129870129902</v>
      </c>
      <c r="W385" s="16">
        <v>0.33750000000000002</v>
      </c>
      <c r="X385" s="16">
        <v>0.22666666666666699</v>
      </c>
      <c r="Y385" s="16">
        <v>0.21694915254237301</v>
      </c>
      <c r="Z385" s="16"/>
      <c r="AA385" s="16">
        <v>0.36811594202898601</v>
      </c>
      <c r="AB385" s="16">
        <v>0.21891891891891899</v>
      </c>
      <c r="AC385" s="16"/>
      <c r="AD385" s="16">
        <v>0.38461538461538503</v>
      </c>
      <c r="AE385" s="16">
        <v>0.371428571428571</v>
      </c>
      <c r="AF385" s="16">
        <v>0.38235294117647101</v>
      </c>
      <c r="AG385" s="16">
        <v>0.40350877192982498</v>
      </c>
      <c r="AH385" s="16">
        <v>0.19642857142857101</v>
      </c>
      <c r="AI385" s="16">
        <v>0.314285714285714</v>
      </c>
      <c r="AJ385" s="16">
        <v>0.25531914893617003</v>
      </c>
      <c r="AK385" s="16">
        <v>0.144736842105263</v>
      </c>
      <c r="AL385" s="16">
        <v>0.34567901234567899</v>
      </c>
      <c r="AM385" s="16">
        <v>0.23622047244094499</v>
      </c>
      <c r="AN385" s="16"/>
      <c r="AO385" s="16">
        <v>0.37596899224806202</v>
      </c>
      <c r="AP385" s="16">
        <v>0.28571428571428598</v>
      </c>
      <c r="AQ385" s="16">
        <v>0.23741007194244601</v>
      </c>
      <c r="AR385" s="16">
        <v>0.183098591549296</v>
      </c>
      <c r="AS385" s="16">
        <v>0.15</v>
      </c>
      <c r="AT385" s="16">
        <v>0.15384615384615399</v>
      </c>
      <c r="AU385" s="16"/>
      <c r="AV385" s="16">
        <v>0</v>
      </c>
      <c r="AW385" s="16">
        <v>0.5</v>
      </c>
      <c r="AX385" s="16">
        <v>0.168831168831169</v>
      </c>
      <c r="AY385" s="16">
        <v>0.4</v>
      </c>
      <c r="AZ385" s="16">
        <v>0.5</v>
      </c>
      <c r="BA385" s="16">
        <v>0.36170212765957399</v>
      </c>
      <c r="BB385" s="16">
        <v>0.25</v>
      </c>
      <c r="BC385" s="16">
        <v>0.31578947368421101</v>
      </c>
      <c r="BD385" s="16">
        <v>0.46153846153846201</v>
      </c>
      <c r="BE385" s="16">
        <v>0.25465838509316802</v>
      </c>
      <c r="BF385" s="16">
        <v>0.240963855421687</v>
      </c>
      <c r="BG385" s="16">
        <v>0.36363636363636398</v>
      </c>
      <c r="BH385" s="16">
        <v>0.33333333333333298</v>
      </c>
      <c r="BI385" s="16">
        <v>0.46666666666666701</v>
      </c>
      <c r="BJ385" s="16">
        <v>0.30769230769230799</v>
      </c>
      <c r="BK385" s="16">
        <v>0.33333333333333298</v>
      </c>
      <c r="BL385" s="16">
        <v>0.46875</v>
      </c>
      <c r="BM385" s="16">
        <v>0.35</v>
      </c>
      <c r="BN385" s="16">
        <v>0.31818181818181801</v>
      </c>
      <c r="BO385" s="16"/>
      <c r="BP385" s="16">
        <v>0.26981132075471698</v>
      </c>
      <c r="BQ385" s="16"/>
      <c r="BR385" s="16">
        <v>0.277586206896552</v>
      </c>
      <c r="BS385" s="16"/>
      <c r="BT385" s="16">
        <v>0.25874125874125897</v>
      </c>
    </row>
    <row r="386" spans="2:72" x14ac:dyDescent="0.2">
      <c r="B386" t="s">
        <v>248</v>
      </c>
      <c r="C386" s="16">
        <v>0.12988826815642501</v>
      </c>
      <c r="D386" s="16">
        <v>9.3023255813953501E-2</v>
      </c>
      <c r="E386" s="16">
        <v>0.11111111111111099</v>
      </c>
      <c r="F386" s="16">
        <v>0.17241379310344801</v>
      </c>
      <c r="G386" s="16">
        <v>0.18</v>
      </c>
      <c r="H386" s="16">
        <v>8.5714285714285701E-2</v>
      </c>
      <c r="I386" s="16">
        <v>0.19230769230769201</v>
      </c>
      <c r="J386" s="16">
        <v>0.22222222222222199</v>
      </c>
      <c r="K386" s="16">
        <v>9.0909090909090898E-2</v>
      </c>
      <c r="L386" s="16">
        <v>0.15151515151515199</v>
      </c>
      <c r="M386" s="16">
        <v>0.10344827586206901</v>
      </c>
      <c r="N386" s="16">
        <v>8.3333333333333301E-2</v>
      </c>
      <c r="O386" s="16">
        <v>0.25</v>
      </c>
      <c r="P386" s="16"/>
      <c r="Q386" s="16">
        <v>0.21621621621621601</v>
      </c>
      <c r="R386" s="16">
        <v>0.17857142857142899</v>
      </c>
      <c r="S386" s="16">
        <v>0.17142857142857101</v>
      </c>
      <c r="T386" s="16">
        <v>0.13636363636363599</v>
      </c>
      <c r="U386" s="16">
        <v>0.13636363636363599</v>
      </c>
      <c r="V386" s="16">
        <v>9.0909090909090898E-2</v>
      </c>
      <c r="W386" s="16">
        <v>0.1</v>
      </c>
      <c r="X386" s="16">
        <v>0.10666666666666701</v>
      </c>
      <c r="Y386" s="16">
        <v>0.132203389830508</v>
      </c>
      <c r="Z386" s="16"/>
      <c r="AA386" s="16">
        <v>0.133333333333333</v>
      </c>
      <c r="AB386" s="16">
        <v>0.12702702702702701</v>
      </c>
      <c r="AC386" s="16"/>
      <c r="AD386" s="16">
        <v>0.141025641025641</v>
      </c>
      <c r="AE386" s="16">
        <v>0.114285714285714</v>
      </c>
      <c r="AF386" s="16">
        <v>0.14705882352941199</v>
      </c>
      <c r="AG386" s="16">
        <v>0.157894736842105</v>
      </c>
      <c r="AH386" s="16">
        <v>0.14285714285714299</v>
      </c>
      <c r="AI386" s="16">
        <v>0.17142857142857101</v>
      </c>
      <c r="AJ386" s="16">
        <v>8.5106382978723402E-2</v>
      </c>
      <c r="AK386" s="16">
        <v>7.8947368421052599E-2</v>
      </c>
      <c r="AL386" s="16">
        <v>9.8765432098765399E-2</v>
      </c>
      <c r="AM386" s="16">
        <v>0.16535433070866101</v>
      </c>
      <c r="AN386" s="16"/>
      <c r="AO386" s="16">
        <v>0.12015503875969</v>
      </c>
      <c r="AP386" s="16">
        <v>0.148148148148148</v>
      </c>
      <c r="AQ386" s="16">
        <v>0.14388489208633101</v>
      </c>
      <c r="AR386" s="16">
        <v>0.140845070422535</v>
      </c>
      <c r="AS386" s="16">
        <v>0.05</v>
      </c>
      <c r="AT386" s="16">
        <v>0.15384615384615399</v>
      </c>
      <c r="AU386" s="16"/>
      <c r="AV386" s="16">
        <v>0.16666666666666699</v>
      </c>
      <c r="AW386" s="16">
        <v>0</v>
      </c>
      <c r="AX386" s="16">
        <v>0.12987012987013</v>
      </c>
      <c r="AY386" s="16">
        <v>0.2</v>
      </c>
      <c r="AZ386" s="16">
        <v>0</v>
      </c>
      <c r="BA386" s="16">
        <v>0.10638297872340401</v>
      </c>
      <c r="BB386" s="16">
        <v>0.18421052631578899</v>
      </c>
      <c r="BC386" s="16">
        <v>0.21052631578947401</v>
      </c>
      <c r="BD386" s="16">
        <v>0.15384615384615399</v>
      </c>
      <c r="BE386" s="16">
        <v>7.4534161490683204E-2</v>
      </c>
      <c r="BF386" s="16">
        <v>0.14457831325301199</v>
      </c>
      <c r="BG386" s="16">
        <v>9.0909090909090898E-2</v>
      </c>
      <c r="BH386" s="16">
        <v>8.6956521739130405E-2</v>
      </c>
      <c r="BI386" s="16">
        <v>0.2</v>
      </c>
      <c r="BJ386" s="16">
        <v>0.230769230769231</v>
      </c>
      <c r="BK386" s="16">
        <v>0.16666666666666699</v>
      </c>
      <c r="BL386" s="16">
        <v>0.1875</v>
      </c>
      <c r="BM386" s="16">
        <v>0.2</v>
      </c>
      <c r="BN386" s="16">
        <v>9.0909090909090898E-2</v>
      </c>
      <c r="BO386" s="16"/>
      <c r="BP386" s="16">
        <v>0.109433962264151</v>
      </c>
      <c r="BQ386" s="16"/>
      <c r="BR386" s="16">
        <v>0.13448275862069001</v>
      </c>
      <c r="BS386" s="16"/>
      <c r="BT386" s="16">
        <v>0.102564102564103</v>
      </c>
    </row>
    <row r="387" spans="2:72" x14ac:dyDescent="0.2">
      <c r="B387" t="s">
        <v>249</v>
      </c>
      <c r="C387" s="16">
        <v>7.1229050279329603E-2</v>
      </c>
      <c r="D387" s="16">
        <v>0.10077519379845</v>
      </c>
      <c r="E387" s="16">
        <v>8.3333333333333301E-2</v>
      </c>
      <c r="F387" s="16">
        <v>3.4482758620689703E-2</v>
      </c>
      <c r="G387" s="16">
        <v>0.04</v>
      </c>
      <c r="H387" s="16">
        <v>5.7142857142857099E-2</v>
      </c>
      <c r="I387" s="16">
        <v>5.1282051282051301E-2</v>
      </c>
      <c r="J387" s="16">
        <v>6.6666666666666693E-2</v>
      </c>
      <c r="K387" s="16">
        <v>4.5454545454545497E-2</v>
      </c>
      <c r="L387" s="16">
        <v>4.5454545454545497E-2</v>
      </c>
      <c r="M387" s="16">
        <v>6.8965517241379296E-2</v>
      </c>
      <c r="N387" s="16">
        <v>4.1666666666666699E-2</v>
      </c>
      <c r="O387" s="16">
        <v>0</v>
      </c>
      <c r="P387" s="16"/>
      <c r="Q387" s="16">
        <v>0.108108108108108</v>
      </c>
      <c r="R387" s="16">
        <v>0.107142857142857</v>
      </c>
      <c r="S387" s="16">
        <v>0.114285714285714</v>
      </c>
      <c r="T387" s="16">
        <v>4.5454545454545497E-2</v>
      </c>
      <c r="U387" s="16">
        <v>0.11363636363636399</v>
      </c>
      <c r="V387" s="16">
        <v>3.8961038961039002E-2</v>
      </c>
      <c r="W387" s="16">
        <v>3.7499999999999999E-2</v>
      </c>
      <c r="X387" s="16">
        <v>5.3333333333333302E-2</v>
      </c>
      <c r="Y387" s="16">
        <v>7.4576271186440696E-2</v>
      </c>
      <c r="Z387" s="16"/>
      <c r="AA387" s="16">
        <v>6.9565217391304293E-2</v>
      </c>
      <c r="AB387" s="16">
        <v>7.0270270270270302E-2</v>
      </c>
      <c r="AC387" s="16"/>
      <c r="AD387" s="16">
        <v>0.115384615384615</v>
      </c>
      <c r="AE387" s="16">
        <v>0.14285714285714299</v>
      </c>
      <c r="AF387" s="16">
        <v>2.9411764705882401E-2</v>
      </c>
      <c r="AG387" s="16">
        <v>1.7543859649122799E-2</v>
      </c>
      <c r="AH387" s="16">
        <v>5.3571428571428603E-2</v>
      </c>
      <c r="AI387" s="16">
        <v>5.7142857142857099E-2</v>
      </c>
      <c r="AJ387" s="16">
        <v>0</v>
      </c>
      <c r="AK387" s="16">
        <v>0.13157894736842099</v>
      </c>
      <c r="AL387" s="16">
        <v>6.1728395061728399E-2</v>
      </c>
      <c r="AM387" s="16">
        <v>9.4488188976377993E-2</v>
      </c>
      <c r="AN387" s="16"/>
      <c r="AO387" s="16">
        <v>6.5891472868217102E-2</v>
      </c>
      <c r="AP387" s="16">
        <v>8.4656084656084707E-2</v>
      </c>
      <c r="AQ387" s="16">
        <v>4.3165467625899297E-2</v>
      </c>
      <c r="AR387" s="16">
        <v>9.85915492957746E-2</v>
      </c>
      <c r="AS387" s="16">
        <v>2.5000000000000001E-2</v>
      </c>
      <c r="AT387" s="16">
        <v>0.230769230769231</v>
      </c>
      <c r="AU387" s="16"/>
      <c r="AV387" s="16">
        <v>0.16666666666666699</v>
      </c>
      <c r="AW387" s="16">
        <v>0</v>
      </c>
      <c r="AX387" s="16">
        <v>7.7922077922077906E-2</v>
      </c>
      <c r="AY387" s="16">
        <v>0</v>
      </c>
      <c r="AZ387" s="16">
        <v>0</v>
      </c>
      <c r="BA387" s="16">
        <v>6.3829787234042507E-2</v>
      </c>
      <c r="BB387" s="16">
        <v>0.13157894736842099</v>
      </c>
      <c r="BC387" s="16">
        <v>0.157894736842105</v>
      </c>
      <c r="BD387" s="16">
        <v>0</v>
      </c>
      <c r="BE387" s="16">
        <v>4.9689440993788803E-2</v>
      </c>
      <c r="BF387" s="16">
        <v>3.6144578313252997E-2</v>
      </c>
      <c r="BG387" s="16">
        <v>0</v>
      </c>
      <c r="BH387" s="16">
        <v>8.6956521739130405E-2</v>
      </c>
      <c r="BI387" s="16">
        <v>6.6666666666666693E-2</v>
      </c>
      <c r="BJ387" s="16">
        <v>7.69230769230769E-2</v>
      </c>
      <c r="BK387" s="16">
        <v>2.7777777777777801E-2</v>
      </c>
      <c r="BL387" s="16">
        <v>0.15625</v>
      </c>
      <c r="BM387" s="16">
        <v>0.1</v>
      </c>
      <c r="BN387" s="16">
        <v>4.5454545454545497E-2</v>
      </c>
      <c r="BO387" s="16"/>
      <c r="BP387" s="16">
        <v>7.3584905660377398E-2</v>
      </c>
      <c r="BQ387" s="16"/>
      <c r="BR387" s="16">
        <v>7.7586206896551699E-2</v>
      </c>
      <c r="BS387" s="16"/>
      <c r="BT387" s="16">
        <v>6.0606060606060601E-2</v>
      </c>
    </row>
    <row r="388" spans="2:72" x14ac:dyDescent="0.2">
      <c r="B388" t="s">
        <v>250</v>
      </c>
      <c r="C388" s="16">
        <v>0.50837988826815605</v>
      </c>
      <c r="D388" s="16">
        <v>0.56589147286821695</v>
      </c>
      <c r="E388" s="16">
        <v>0.52777777777777801</v>
      </c>
      <c r="F388" s="16">
        <v>0.31034482758620702</v>
      </c>
      <c r="G388" s="16">
        <v>0.54</v>
      </c>
      <c r="H388" s="16">
        <v>0.51428571428571401</v>
      </c>
      <c r="I388" s="16">
        <v>0.55128205128205099</v>
      </c>
      <c r="J388" s="16">
        <v>0.28888888888888897</v>
      </c>
      <c r="K388" s="16">
        <v>0.68181818181818199</v>
      </c>
      <c r="L388" s="16">
        <v>0.37878787878787901</v>
      </c>
      <c r="M388" s="16">
        <v>0.41379310344827602</v>
      </c>
      <c r="N388" s="16">
        <v>0.54166666666666696</v>
      </c>
      <c r="O388" s="16">
        <v>0.625</v>
      </c>
      <c r="P388" s="16"/>
      <c r="Q388" s="16">
        <v>0.24324324324324301</v>
      </c>
      <c r="R388" s="16">
        <v>0.214285714285714</v>
      </c>
      <c r="S388" s="16">
        <v>0.314285714285714</v>
      </c>
      <c r="T388" s="16">
        <v>0.40909090909090901</v>
      </c>
      <c r="U388" s="16">
        <v>0.40909090909090901</v>
      </c>
      <c r="V388" s="16">
        <v>0.57142857142857095</v>
      </c>
      <c r="W388" s="16">
        <v>0.52500000000000002</v>
      </c>
      <c r="X388" s="16">
        <v>0.61333333333333295</v>
      </c>
      <c r="Y388" s="16">
        <v>0.57627118644067798</v>
      </c>
      <c r="Z388" s="16"/>
      <c r="AA388" s="16">
        <v>0.42898550724637702</v>
      </c>
      <c r="AB388" s="16">
        <v>0.58378378378378404</v>
      </c>
      <c r="AC388" s="16"/>
      <c r="AD388" s="16">
        <v>0.35897435897435898</v>
      </c>
      <c r="AE388" s="16">
        <v>0.371428571428571</v>
      </c>
      <c r="AF388" s="16">
        <v>0.441176470588235</v>
      </c>
      <c r="AG388" s="16">
        <v>0.42105263157894701</v>
      </c>
      <c r="AH388" s="16">
        <v>0.60714285714285698</v>
      </c>
      <c r="AI388" s="16">
        <v>0.45714285714285702</v>
      </c>
      <c r="AJ388" s="16">
        <v>0.659574468085106</v>
      </c>
      <c r="AK388" s="16">
        <v>0.64473684210526305</v>
      </c>
      <c r="AL388" s="16">
        <v>0.49382716049382702</v>
      </c>
      <c r="AM388" s="16">
        <v>0.50393700787401596</v>
      </c>
      <c r="AN388" s="16"/>
      <c r="AO388" s="16">
        <v>0.43798449612403101</v>
      </c>
      <c r="AP388" s="16">
        <v>0.48148148148148101</v>
      </c>
      <c r="AQ388" s="16">
        <v>0.57553956834532405</v>
      </c>
      <c r="AR388" s="16">
        <v>0.57746478873239404</v>
      </c>
      <c r="AS388" s="16">
        <v>0.77500000000000002</v>
      </c>
      <c r="AT388" s="16">
        <v>0.46153846153846201</v>
      </c>
      <c r="AU388" s="16"/>
      <c r="AV388" s="16">
        <v>0.66666666666666696</v>
      </c>
      <c r="AW388" s="16">
        <v>0.5</v>
      </c>
      <c r="AX388" s="16">
        <v>0.62337662337662303</v>
      </c>
      <c r="AY388" s="16">
        <v>0.4</v>
      </c>
      <c r="AZ388" s="16">
        <v>0.5</v>
      </c>
      <c r="BA388" s="16">
        <v>0.46808510638297901</v>
      </c>
      <c r="BB388" s="16">
        <v>0.43421052631578899</v>
      </c>
      <c r="BC388" s="16">
        <v>0.31578947368421101</v>
      </c>
      <c r="BD388" s="16">
        <v>0.38461538461538503</v>
      </c>
      <c r="BE388" s="16">
        <v>0.62111801242235998</v>
      </c>
      <c r="BF388" s="16">
        <v>0.57831325301204795</v>
      </c>
      <c r="BG388" s="16">
        <v>0.54545454545454497</v>
      </c>
      <c r="BH388" s="16">
        <v>0.49275362318840599</v>
      </c>
      <c r="BI388" s="16">
        <v>0.266666666666667</v>
      </c>
      <c r="BJ388" s="16">
        <v>0.38461538461538503</v>
      </c>
      <c r="BK388" s="16">
        <v>0.47222222222222199</v>
      </c>
      <c r="BL388" s="16">
        <v>0.1875</v>
      </c>
      <c r="BM388" s="16">
        <v>0.35</v>
      </c>
      <c r="BN388" s="16">
        <v>0.54545454545454497</v>
      </c>
      <c r="BO388" s="16"/>
      <c r="BP388" s="16">
        <v>0.54716981132075504</v>
      </c>
      <c r="BQ388" s="16"/>
      <c r="BR388" s="16">
        <v>0.51034482758620703</v>
      </c>
      <c r="BS388" s="16"/>
      <c r="BT388" s="16">
        <v>0.57808857808857805</v>
      </c>
    </row>
    <row r="389" spans="2:72" x14ac:dyDescent="0.2">
      <c r="B389" t="s">
        <v>251</v>
      </c>
      <c r="C389" s="16">
        <v>0.20111731843575401</v>
      </c>
      <c r="D389" s="16">
        <v>0.193798449612403</v>
      </c>
      <c r="E389" s="16">
        <v>0.194444444444444</v>
      </c>
      <c r="F389" s="16">
        <v>0.20689655172413801</v>
      </c>
      <c r="G389" s="16">
        <v>0.22</v>
      </c>
      <c r="H389" s="16">
        <v>0.14285714285714299</v>
      </c>
      <c r="I389" s="16">
        <v>0.243589743589744</v>
      </c>
      <c r="J389" s="16">
        <v>0.28888888888888897</v>
      </c>
      <c r="K389" s="16">
        <v>0.13636363636363599</v>
      </c>
      <c r="L389" s="16">
        <v>0.19696969696969699</v>
      </c>
      <c r="M389" s="16">
        <v>0.17241379310344801</v>
      </c>
      <c r="N389" s="16">
        <v>0.125</v>
      </c>
      <c r="O389" s="16">
        <v>0.25</v>
      </c>
      <c r="P389" s="16"/>
      <c r="Q389" s="16">
        <v>0.32432432432432401</v>
      </c>
      <c r="R389" s="16">
        <v>0.28571428571428598</v>
      </c>
      <c r="S389" s="16">
        <v>0.28571428571428598</v>
      </c>
      <c r="T389" s="16">
        <v>0.18181818181818199</v>
      </c>
      <c r="U389" s="16">
        <v>0.25</v>
      </c>
      <c r="V389" s="16">
        <v>0.12987012987013</v>
      </c>
      <c r="W389" s="16">
        <v>0.13750000000000001</v>
      </c>
      <c r="X389" s="16">
        <v>0.16</v>
      </c>
      <c r="Y389" s="16">
        <v>0.206779661016949</v>
      </c>
      <c r="Z389" s="16"/>
      <c r="AA389" s="16">
        <v>0.202898550724638</v>
      </c>
      <c r="AB389" s="16">
        <v>0.197297297297297</v>
      </c>
      <c r="AC389" s="16"/>
      <c r="AD389" s="16">
        <v>0.256410256410256</v>
      </c>
      <c r="AE389" s="16">
        <v>0.25714285714285701</v>
      </c>
      <c r="AF389" s="16">
        <v>0.17647058823529399</v>
      </c>
      <c r="AG389" s="16">
        <v>0.175438596491228</v>
      </c>
      <c r="AH389" s="16">
        <v>0.19642857142857101</v>
      </c>
      <c r="AI389" s="16">
        <v>0.22857142857142901</v>
      </c>
      <c r="AJ389" s="16">
        <v>8.5106382978723402E-2</v>
      </c>
      <c r="AK389" s="16">
        <v>0.21052631578947401</v>
      </c>
      <c r="AL389" s="16">
        <v>0.16049382716049401</v>
      </c>
      <c r="AM389" s="16">
        <v>0.25984251968503902</v>
      </c>
      <c r="AN389" s="16"/>
      <c r="AO389" s="16">
        <v>0.186046511627907</v>
      </c>
      <c r="AP389" s="16">
        <v>0.23280423280423301</v>
      </c>
      <c r="AQ389" s="16">
        <v>0.18705035971223</v>
      </c>
      <c r="AR389" s="16">
        <v>0.23943661971831001</v>
      </c>
      <c r="AS389" s="16">
        <v>7.4999999999999997E-2</v>
      </c>
      <c r="AT389" s="16">
        <v>0.38461538461538503</v>
      </c>
      <c r="AU389" s="16"/>
      <c r="AV389" s="16">
        <v>0.33333333333333298</v>
      </c>
      <c r="AW389" s="16">
        <v>0</v>
      </c>
      <c r="AX389" s="16">
        <v>0.207792207792208</v>
      </c>
      <c r="AY389" s="16">
        <v>0.2</v>
      </c>
      <c r="AZ389" s="16">
        <v>0</v>
      </c>
      <c r="BA389" s="16">
        <v>0.170212765957447</v>
      </c>
      <c r="BB389" s="16">
        <v>0.31578947368421101</v>
      </c>
      <c r="BC389" s="16">
        <v>0.36842105263157898</v>
      </c>
      <c r="BD389" s="16">
        <v>0.15384615384615399</v>
      </c>
      <c r="BE389" s="16">
        <v>0.12422360248447201</v>
      </c>
      <c r="BF389" s="16">
        <v>0.180722891566265</v>
      </c>
      <c r="BG389" s="16">
        <v>9.0909090909090898E-2</v>
      </c>
      <c r="BH389" s="16">
        <v>0.173913043478261</v>
      </c>
      <c r="BI389" s="16">
        <v>0.266666666666667</v>
      </c>
      <c r="BJ389" s="16">
        <v>0.30769230769230799</v>
      </c>
      <c r="BK389" s="16">
        <v>0.194444444444444</v>
      </c>
      <c r="BL389" s="16">
        <v>0.34375</v>
      </c>
      <c r="BM389" s="16">
        <v>0.3</v>
      </c>
      <c r="BN389" s="16">
        <v>0.13636363636363599</v>
      </c>
      <c r="BO389" s="16"/>
      <c r="BP389" s="16">
        <v>0.18301886792452801</v>
      </c>
      <c r="BQ389" s="16"/>
      <c r="BR389" s="16">
        <v>0.212068965517241</v>
      </c>
      <c r="BS389" s="16"/>
      <c r="BT389" s="16">
        <v>0.163170163170163</v>
      </c>
    </row>
    <row r="390" spans="2:72" x14ac:dyDescent="0.2">
      <c r="B390" t="s">
        <v>252</v>
      </c>
      <c r="C390" s="16">
        <v>0.30726256983240202</v>
      </c>
      <c r="D390" s="16">
        <v>0.372093023255814</v>
      </c>
      <c r="E390" s="16">
        <v>0.33333333333333298</v>
      </c>
      <c r="F390" s="16">
        <v>0.10344827586206901</v>
      </c>
      <c r="G390" s="16">
        <v>0.32</v>
      </c>
      <c r="H390" s="16">
        <v>0.371428571428571</v>
      </c>
      <c r="I390" s="16">
        <v>0.30769230769230799</v>
      </c>
      <c r="J390" s="16">
        <v>0</v>
      </c>
      <c r="K390" s="16">
        <v>0.54545454545454497</v>
      </c>
      <c r="L390" s="16">
        <v>0.18181818181818199</v>
      </c>
      <c r="M390" s="16">
        <v>0.24137931034482801</v>
      </c>
      <c r="N390" s="16">
        <v>0.41666666666666702</v>
      </c>
      <c r="O390" s="16">
        <v>0.375</v>
      </c>
      <c r="P390" s="16"/>
      <c r="Q390" s="16">
        <v>-8.1081081081081099E-2</v>
      </c>
      <c r="R390" s="16">
        <v>-7.1428571428571397E-2</v>
      </c>
      <c r="S390" s="16">
        <v>2.8571428571428598E-2</v>
      </c>
      <c r="T390" s="16">
        <v>0.22727272727272699</v>
      </c>
      <c r="U390" s="16">
        <v>0.15909090909090901</v>
      </c>
      <c r="V390" s="16">
        <v>0.44155844155844198</v>
      </c>
      <c r="W390" s="16">
        <v>0.38750000000000001</v>
      </c>
      <c r="X390" s="16">
        <v>0.45333333333333298</v>
      </c>
      <c r="Y390" s="16">
        <v>0.36949152542372898</v>
      </c>
      <c r="Z390" s="16"/>
      <c r="AA390" s="16">
        <v>0.22608695652173899</v>
      </c>
      <c r="AB390" s="16">
        <v>0.38648648648648698</v>
      </c>
      <c r="AC390" s="16"/>
      <c r="AD390" s="16">
        <v>0.102564102564103</v>
      </c>
      <c r="AE390" s="16">
        <v>0.114285714285714</v>
      </c>
      <c r="AF390" s="16">
        <v>0.26470588235294101</v>
      </c>
      <c r="AG390" s="16">
        <v>0.24561403508771901</v>
      </c>
      <c r="AH390" s="16">
        <v>0.41071428571428598</v>
      </c>
      <c r="AI390" s="16">
        <v>0.22857142857142901</v>
      </c>
      <c r="AJ390" s="16">
        <v>0.57446808510638303</v>
      </c>
      <c r="AK390" s="16">
        <v>0.43421052631578899</v>
      </c>
      <c r="AL390" s="16">
        <v>0.33333333333333298</v>
      </c>
      <c r="AM390" s="16">
        <v>0.244094488188976</v>
      </c>
      <c r="AN390" s="16"/>
      <c r="AO390" s="16">
        <v>0.25193798449612398</v>
      </c>
      <c r="AP390" s="16">
        <v>0.248677248677249</v>
      </c>
      <c r="AQ390" s="16">
        <v>0.388489208633093</v>
      </c>
      <c r="AR390" s="16">
        <v>0.338028169014085</v>
      </c>
      <c r="AS390" s="16">
        <v>0.7</v>
      </c>
      <c r="AT390" s="16">
        <v>7.69230769230769E-2</v>
      </c>
      <c r="AU390" s="16"/>
      <c r="AV390" s="16">
        <v>0.33333333333333298</v>
      </c>
      <c r="AW390" s="16">
        <v>0.5</v>
      </c>
      <c r="AX390" s="16">
        <v>0.415584415584416</v>
      </c>
      <c r="AY390" s="16">
        <v>0.2</v>
      </c>
      <c r="AZ390" s="16">
        <v>0.5</v>
      </c>
      <c r="BA390" s="16">
        <v>0.29787234042553201</v>
      </c>
      <c r="BB390" s="16">
        <v>0.118421052631579</v>
      </c>
      <c r="BC390" s="16">
        <v>-5.2631578947368397E-2</v>
      </c>
      <c r="BD390" s="16">
        <v>0.230769230769231</v>
      </c>
      <c r="BE390" s="16">
        <v>0.49689440993788803</v>
      </c>
      <c r="BF390" s="16">
        <v>0.39759036144578302</v>
      </c>
      <c r="BG390" s="16">
        <v>0.45454545454545398</v>
      </c>
      <c r="BH390" s="16">
        <v>0.31884057971014501</v>
      </c>
      <c r="BI390" s="16">
        <v>0</v>
      </c>
      <c r="BJ390" s="16">
        <v>7.69230769230769E-2</v>
      </c>
      <c r="BK390" s="16">
        <v>0.27777777777777801</v>
      </c>
      <c r="BL390" s="16">
        <v>-0.15625</v>
      </c>
      <c r="BM390" s="16">
        <v>4.9999999999999899E-2</v>
      </c>
      <c r="BN390" s="16">
        <v>0.40909090909090901</v>
      </c>
      <c r="BO390" s="16"/>
      <c r="BP390" s="16">
        <v>0.364150943396226</v>
      </c>
      <c r="BQ390" s="16"/>
      <c r="BR390" s="16">
        <v>0.298275862068966</v>
      </c>
      <c r="BS390" s="16"/>
      <c r="BT390" s="16">
        <v>0.41491841491841502</v>
      </c>
    </row>
    <row r="391" spans="2:72" x14ac:dyDescent="0.2">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row>
    <row r="392" spans="2:72" x14ac:dyDescent="0.2">
      <c r="B392" s="6" t="s">
        <v>258</v>
      </c>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row>
    <row r="393" spans="2:72" x14ac:dyDescent="0.2">
      <c r="B393" s="22" t="s">
        <v>259</v>
      </c>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row>
    <row r="394" spans="2:72" x14ac:dyDescent="0.2">
      <c r="B394" t="s">
        <v>254</v>
      </c>
      <c r="C394" s="16">
        <v>0.79720279720279696</v>
      </c>
      <c r="D394" s="16">
        <v>0.73469387755102</v>
      </c>
      <c r="E394" s="16">
        <v>0.85714285714285698</v>
      </c>
      <c r="F394" s="16">
        <v>0.83333333333333304</v>
      </c>
      <c r="G394" s="16">
        <v>0.81818181818181801</v>
      </c>
      <c r="H394" s="16">
        <v>0.8</v>
      </c>
      <c r="I394" s="16">
        <v>0.89473684210526305</v>
      </c>
      <c r="J394" s="16">
        <v>0.76923076923076905</v>
      </c>
      <c r="K394" s="16">
        <v>0.66666666666666696</v>
      </c>
      <c r="L394" s="16">
        <v>0.92307692307692302</v>
      </c>
      <c r="M394" s="16">
        <v>0.8</v>
      </c>
      <c r="N394" s="16">
        <v>0.66666666666666696</v>
      </c>
      <c r="O394" s="16">
        <v>0.5</v>
      </c>
      <c r="P394" s="16"/>
      <c r="Q394" s="16">
        <v>0.83333333333333304</v>
      </c>
      <c r="R394" s="16">
        <v>0.75</v>
      </c>
      <c r="S394" s="16">
        <v>0.9</v>
      </c>
      <c r="T394" s="16">
        <v>1</v>
      </c>
      <c r="U394" s="16">
        <v>0.5</v>
      </c>
      <c r="V394" s="16">
        <v>1</v>
      </c>
      <c r="W394" s="16">
        <v>0.90909090909090895</v>
      </c>
      <c r="X394" s="16">
        <v>0.83333333333333304</v>
      </c>
      <c r="Y394" s="16">
        <v>0.75409836065573799</v>
      </c>
      <c r="Z394" s="16"/>
      <c r="AA394" s="16">
        <v>0.84057971014492705</v>
      </c>
      <c r="AB394" s="16">
        <v>0.76712328767123295</v>
      </c>
      <c r="AC394" s="16"/>
      <c r="AD394" s="16">
        <v>0.8</v>
      </c>
      <c r="AE394" s="16">
        <v>0.66666666666666696</v>
      </c>
      <c r="AF394" s="16">
        <v>0.83333333333333304</v>
      </c>
      <c r="AG394" s="16">
        <v>0.8</v>
      </c>
      <c r="AH394" s="16">
        <v>0.72727272727272696</v>
      </c>
      <c r="AI394" s="16">
        <v>0.875</v>
      </c>
      <c r="AJ394" s="16">
        <v>1</v>
      </c>
      <c r="AK394" s="16">
        <v>0.5625</v>
      </c>
      <c r="AL394" s="16">
        <v>0.92307692307692302</v>
      </c>
      <c r="AM394" s="16">
        <v>0.8125</v>
      </c>
      <c r="AN394" s="16"/>
      <c r="AO394" s="16">
        <v>0.85416666666666696</v>
      </c>
      <c r="AP394" s="16">
        <v>0.68181818181818199</v>
      </c>
      <c r="AQ394" s="16">
        <v>0.8</v>
      </c>
      <c r="AR394" s="16">
        <v>0.88235294117647101</v>
      </c>
      <c r="AS394" s="16">
        <v>1</v>
      </c>
      <c r="AT394" s="16">
        <v>0.8</v>
      </c>
      <c r="AU394" s="16"/>
      <c r="AV394" s="16">
        <v>0.5</v>
      </c>
      <c r="AW394" s="16" t="s">
        <v>134</v>
      </c>
      <c r="AX394" s="16">
        <v>0.6875</v>
      </c>
      <c r="AY394" s="16">
        <v>0.5</v>
      </c>
      <c r="AZ394" s="16" t="s">
        <v>134</v>
      </c>
      <c r="BA394" s="16">
        <v>0.75</v>
      </c>
      <c r="BB394" s="16">
        <v>0.66666666666666696</v>
      </c>
      <c r="BC394" s="16">
        <v>0.71428571428571397</v>
      </c>
      <c r="BD394" s="16">
        <v>1</v>
      </c>
      <c r="BE394" s="16">
        <v>0.95</v>
      </c>
      <c r="BF394" s="16">
        <v>0.86666666666666703</v>
      </c>
      <c r="BG394" s="16">
        <v>1</v>
      </c>
      <c r="BH394" s="16">
        <v>0.91666666666666696</v>
      </c>
      <c r="BI394" s="16">
        <v>0.75</v>
      </c>
      <c r="BJ394" s="16">
        <v>1</v>
      </c>
      <c r="BK394" s="16">
        <v>0.57142857142857095</v>
      </c>
      <c r="BL394" s="16">
        <v>0.81818181818181801</v>
      </c>
      <c r="BM394" s="16">
        <v>1</v>
      </c>
      <c r="BN394" s="16">
        <v>1</v>
      </c>
      <c r="BO394" s="16"/>
      <c r="BP394" s="16">
        <v>0.82291666666666696</v>
      </c>
      <c r="BQ394" s="16"/>
      <c r="BR394" s="16">
        <v>0.77868852459016402</v>
      </c>
      <c r="BS394" s="16"/>
      <c r="BT394" s="16">
        <v>0.82608695652173902</v>
      </c>
    </row>
    <row r="395" spans="2:72" x14ac:dyDescent="0.2">
      <c r="B395" t="s">
        <v>255</v>
      </c>
      <c r="C395" s="16">
        <v>0.111888111888112</v>
      </c>
      <c r="D395" s="16">
        <v>8.1632653061224497E-2</v>
      </c>
      <c r="E395" s="16">
        <v>7.1428571428571397E-2</v>
      </c>
      <c r="F395" s="16">
        <v>0</v>
      </c>
      <c r="G395" s="16">
        <v>0.18181818181818199</v>
      </c>
      <c r="H395" s="16">
        <v>0.2</v>
      </c>
      <c r="I395" s="16">
        <v>5.2631578947368397E-2</v>
      </c>
      <c r="J395" s="16">
        <v>0.230769230769231</v>
      </c>
      <c r="K395" s="16">
        <v>0.33333333333333298</v>
      </c>
      <c r="L395" s="16">
        <v>7.69230769230769E-2</v>
      </c>
      <c r="M395" s="16">
        <v>0.2</v>
      </c>
      <c r="N395" s="16">
        <v>0.33333333333333298</v>
      </c>
      <c r="O395" s="16">
        <v>0</v>
      </c>
      <c r="P395" s="16"/>
      <c r="Q395" s="16">
        <v>8.3333333333333301E-2</v>
      </c>
      <c r="R395" s="16">
        <v>0.25</v>
      </c>
      <c r="S395" s="16">
        <v>0</v>
      </c>
      <c r="T395" s="16">
        <v>0</v>
      </c>
      <c r="U395" s="16">
        <v>0.5</v>
      </c>
      <c r="V395" s="16">
        <v>0</v>
      </c>
      <c r="W395" s="16">
        <v>0</v>
      </c>
      <c r="X395" s="16">
        <v>0</v>
      </c>
      <c r="Y395" s="16">
        <v>0.13114754098360701</v>
      </c>
      <c r="Z395" s="16"/>
      <c r="AA395" s="16">
        <v>0.115942028985507</v>
      </c>
      <c r="AB395" s="16">
        <v>0.10958904109589</v>
      </c>
      <c r="AC395" s="16"/>
      <c r="AD395" s="16">
        <v>0.05</v>
      </c>
      <c r="AE395" s="16">
        <v>0.22222222222222199</v>
      </c>
      <c r="AF395" s="16">
        <v>0.16666666666666699</v>
      </c>
      <c r="AG395" s="16">
        <v>0.1</v>
      </c>
      <c r="AH395" s="16">
        <v>0.27272727272727298</v>
      </c>
      <c r="AI395" s="16">
        <v>6.25E-2</v>
      </c>
      <c r="AJ395" s="16">
        <v>0</v>
      </c>
      <c r="AK395" s="16">
        <v>0.25</v>
      </c>
      <c r="AL395" s="16">
        <v>0</v>
      </c>
      <c r="AM395" s="16">
        <v>9.375E-2</v>
      </c>
      <c r="AN395" s="16"/>
      <c r="AO395" s="16">
        <v>0.104166666666667</v>
      </c>
      <c r="AP395" s="16">
        <v>0.11363636363636399</v>
      </c>
      <c r="AQ395" s="16">
        <v>0.2</v>
      </c>
      <c r="AR395" s="16">
        <v>5.8823529411764698E-2</v>
      </c>
      <c r="AS395" s="16">
        <v>0</v>
      </c>
      <c r="AT395" s="16">
        <v>0</v>
      </c>
      <c r="AU395" s="16"/>
      <c r="AV395" s="16">
        <v>0</v>
      </c>
      <c r="AW395" s="16" t="s">
        <v>134</v>
      </c>
      <c r="AX395" s="16">
        <v>0.1875</v>
      </c>
      <c r="AY395" s="16">
        <v>0.5</v>
      </c>
      <c r="AZ395" s="16" t="s">
        <v>134</v>
      </c>
      <c r="BA395" s="16">
        <v>0.125</v>
      </c>
      <c r="BB395" s="16">
        <v>0.20833333333333301</v>
      </c>
      <c r="BC395" s="16">
        <v>0.14285714285714299</v>
      </c>
      <c r="BD395" s="16">
        <v>0</v>
      </c>
      <c r="BE395" s="16">
        <v>0.05</v>
      </c>
      <c r="BF395" s="16">
        <v>0.133333333333333</v>
      </c>
      <c r="BG395" s="16">
        <v>0</v>
      </c>
      <c r="BH395" s="16">
        <v>0</v>
      </c>
      <c r="BI395" s="16">
        <v>0</v>
      </c>
      <c r="BJ395" s="16">
        <v>0</v>
      </c>
      <c r="BK395" s="16">
        <v>0.14285714285714299</v>
      </c>
      <c r="BL395" s="16">
        <v>9.0909090909090898E-2</v>
      </c>
      <c r="BM395" s="16">
        <v>0</v>
      </c>
      <c r="BN395" s="16">
        <v>0</v>
      </c>
      <c r="BO395" s="16"/>
      <c r="BP395" s="16">
        <v>8.3333333333333301E-2</v>
      </c>
      <c r="BQ395" s="16"/>
      <c r="BR395" s="16">
        <v>0.12295081967213101</v>
      </c>
      <c r="BS395" s="16"/>
      <c r="BT395" s="16">
        <v>7.2463768115942004E-2</v>
      </c>
    </row>
    <row r="396" spans="2:72" x14ac:dyDescent="0.2">
      <c r="B396" t="s">
        <v>256</v>
      </c>
      <c r="C396" s="16">
        <v>7.69230769230769E-2</v>
      </c>
      <c r="D396" s="16">
        <v>0.16326530612244899</v>
      </c>
      <c r="E396" s="16">
        <v>0</v>
      </c>
      <c r="F396" s="16">
        <v>0.16666666666666699</v>
      </c>
      <c r="G396" s="16">
        <v>0</v>
      </c>
      <c r="H396" s="16">
        <v>0</v>
      </c>
      <c r="I396" s="16">
        <v>5.2631578947368397E-2</v>
      </c>
      <c r="J396" s="16">
        <v>0</v>
      </c>
      <c r="K396" s="16">
        <v>0</v>
      </c>
      <c r="L396" s="16">
        <v>0</v>
      </c>
      <c r="M396" s="16">
        <v>0</v>
      </c>
      <c r="N396" s="16">
        <v>0</v>
      </c>
      <c r="O396" s="16">
        <v>0.5</v>
      </c>
      <c r="P396" s="16"/>
      <c r="Q396" s="16">
        <v>0</v>
      </c>
      <c r="R396" s="16">
        <v>0</v>
      </c>
      <c r="S396" s="16">
        <v>0.1</v>
      </c>
      <c r="T396" s="16">
        <v>0</v>
      </c>
      <c r="U396" s="16">
        <v>0</v>
      </c>
      <c r="V396" s="16">
        <v>0</v>
      </c>
      <c r="W396" s="16">
        <v>9.0909090909090898E-2</v>
      </c>
      <c r="X396" s="16">
        <v>0.16666666666666699</v>
      </c>
      <c r="Y396" s="16">
        <v>0.114754098360656</v>
      </c>
      <c r="Z396" s="16"/>
      <c r="AA396" s="16">
        <v>2.8985507246376802E-2</v>
      </c>
      <c r="AB396" s="16">
        <v>0.123287671232877</v>
      </c>
      <c r="AC396" s="16"/>
      <c r="AD396" s="16">
        <v>0.05</v>
      </c>
      <c r="AE396" s="16">
        <v>0.11111111111111099</v>
      </c>
      <c r="AF396" s="16">
        <v>0</v>
      </c>
      <c r="AG396" s="16">
        <v>0.1</v>
      </c>
      <c r="AH396" s="16">
        <v>0</v>
      </c>
      <c r="AI396" s="16">
        <v>6.25E-2</v>
      </c>
      <c r="AJ396" s="16">
        <v>0</v>
      </c>
      <c r="AK396" s="16">
        <v>0.1875</v>
      </c>
      <c r="AL396" s="16">
        <v>7.69230769230769E-2</v>
      </c>
      <c r="AM396" s="16">
        <v>9.375E-2</v>
      </c>
      <c r="AN396" s="16"/>
      <c r="AO396" s="16">
        <v>2.0833333333333301E-2</v>
      </c>
      <c r="AP396" s="16">
        <v>0.18181818181818199</v>
      </c>
      <c r="AQ396" s="16">
        <v>0</v>
      </c>
      <c r="AR396" s="16">
        <v>5.8823529411764698E-2</v>
      </c>
      <c r="AS396" s="16">
        <v>0</v>
      </c>
      <c r="AT396" s="16">
        <v>0.2</v>
      </c>
      <c r="AU396" s="16"/>
      <c r="AV396" s="16">
        <v>0.5</v>
      </c>
      <c r="AW396" s="16" t="s">
        <v>134</v>
      </c>
      <c r="AX396" s="16">
        <v>0.125</v>
      </c>
      <c r="AY396" s="16">
        <v>0</v>
      </c>
      <c r="AZ396" s="16" t="s">
        <v>134</v>
      </c>
      <c r="BA396" s="16">
        <v>0.125</v>
      </c>
      <c r="BB396" s="16">
        <v>0.125</v>
      </c>
      <c r="BC396" s="16">
        <v>0.14285714285714299</v>
      </c>
      <c r="BD396" s="16">
        <v>0</v>
      </c>
      <c r="BE396" s="16">
        <v>0</v>
      </c>
      <c r="BF396" s="16">
        <v>0</v>
      </c>
      <c r="BG396" s="16">
        <v>0</v>
      </c>
      <c r="BH396" s="16">
        <v>0</v>
      </c>
      <c r="BI396" s="16">
        <v>0.25</v>
      </c>
      <c r="BJ396" s="16">
        <v>0</v>
      </c>
      <c r="BK396" s="16">
        <v>0.14285714285714299</v>
      </c>
      <c r="BL396" s="16">
        <v>9.0909090909090898E-2</v>
      </c>
      <c r="BM396" s="16">
        <v>0</v>
      </c>
      <c r="BN396" s="16">
        <v>0</v>
      </c>
      <c r="BO396" s="16"/>
      <c r="BP396" s="16">
        <v>9.375E-2</v>
      </c>
      <c r="BQ396" s="16"/>
      <c r="BR396" s="16">
        <v>8.1967213114754106E-2</v>
      </c>
      <c r="BS396" s="16"/>
      <c r="BT396" s="16">
        <v>0.101449275362319</v>
      </c>
    </row>
    <row r="397" spans="2:72" x14ac:dyDescent="0.2">
      <c r="B397" t="s">
        <v>257</v>
      </c>
      <c r="C397" s="16">
        <v>0</v>
      </c>
      <c r="D397" s="16">
        <v>0</v>
      </c>
      <c r="E397" s="16">
        <v>0</v>
      </c>
      <c r="F397" s="16">
        <v>0</v>
      </c>
      <c r="G397" s="16">
        <v>0</v>
      </c>
      <c r="H397" s="16">
        <v>0</v>
      </c>
      <c r="I397" s="16">
        <v>0</v>
      </c>
      <c r="J397" s="16">
        <v>0</v>
      </c>
      <c r="K397" s="16">
        <v>0</v>
      </c>
      <c r="L397" s="16">
        <v>0</v>
      </c>
      <c r="M397" s="16">
        <v>0</v>
      </c>
      <c r="N397" s="16">
        <v>0</v>
      </c>
      <c r="O397" s="16">
        <v>0</v>
      </c>
      <c r="P397" s="16"/>
      <c r="Q397" s="16">
        <v>0</v>
      </c>
      <c r="R397" s="16">
        <v>0</v>
      </c>
      <c r="S397" s="16">
        <v>0</v>
      </c>
      <c r="T397" s="16">
        <v>0</v>
      </c>
      <c r="U397" s="16">
        <v>0</v>
      </c>
      <c r="V397" s="16">
        <v>0</v>
      </c>
      <c r="W397" s="16">
        <v>0</v>
      </c>
      <c r="X397" s="16">
        <v>0</v>
      </c>
      <c r="Y397" s="16">
        <v>0</v>
      </c>
      <c r="Z397" s="16"/>
      <c r="AA397" s="16">
        <v>0</v>
      </c>
      <c r="AB397" s="16">
        <v>0</v>
      </c>
      <c r="AC397" s="16"/>
      <c r="AD397" s="16">
        <v>0</v>
      </c>
      <c r="AE397" s="16">
        <v>0</v>
      </c>
      <c r="AF397" s="16">
        <v>0</v>
      </c>
      <c r="AG397" s="16">
        <v>0</v>
      </c>
      <c r="AH397" s="16">
        <v>0</v>
      </c>
      <c r="AI397" s="16">
        <v>0</v>
      </c>
      <c r="AJ397" s="16">
        <v>0</v>
      </c>
      <c r="AK397" s="16">
        <v>0</v>
      </c>
      <c r="AL397" s="16">
        <v>0</v>
      </c>
      <c r="AM397" s="16">
        <v>0</v>
      </c>
      <c r="AN397" s="16"/>
      <c r="AO397" s="16">
        <v>0</v>
      </c>
      <c r="AP397" s="16">
        <v>0</v>
      </c>
      <c r="AQ397" s="16">
        <v>0</v>
      </c>
      <c r="AR397" s="16">
        <v>0</v>
      </c>
      <c r="AS397" s="16">
        <v>0</v>
      </c>
      <c r="AT397" s="16">
        <v>0</v>
      </c>
      <c r="AU397" s="16"/>
      <c r="AV397" s="16">
        <v>0</v>
      </c>
      <c r="AW397" s="16" t="s">
        <v>134</v>
      </c>
      <c r="AX397" s="16">
        <v>0</v>
      </c>
      <c r="AY397" s="16">
        <v>0</v>
      </c>
      <c r="AZ397" s="16" t="s">
        <v>134</v>
      </c>
      <c r="BA397" s="16">
        <v>0</v>
      </c>
      <c r="BB397" s="16">
        <v>0</v>
      </c>
      <c r="BC397" s="16">
        <v>0</v>
      </c>
      <c r="BD397" s="16">
        <v>0</v>
      </c>
      <c r="BE397" s="16">
        <v>0</v>
      </c>
      <c r="BF397" s="16">
        <v>0</v>
      </c>
      <c r="BG397" s="16">
        <v>0</v>
      </c>
      <c r="BH397" s="16">
        <v>0</v>
      </c>
      <c r="BI397" s="16">
        <v>0</v>
      </c>
      <c r="BJ397" s="16">
        <v>0</v>
      </c>
      <c r="BK397" s="16">
        <v>0</v>
      </c>
      <c r="BL397" s="16">
        <v>0</v>
      </c>
      <c r="BM397" s="16">
        <v>0</v>
      </c>
      <c r="BN397" s="16">
        <v>0</v>
      </c>
      <c r="BO397" s="16"/>
      <c r="BP397" s="16">
        <v>0</v>
      </c>
      <c r="BQ397" s="16"/>
      <c r="BR397" s="16">
        <v>0</v>
      </c>
      <c r="BS397" s="16"/>
      <c r="BT397" s="16">
        <v>0</v>
      </c>
    </row>
    <row r="398" spans="2:72" x14ac:dyDescent="0.2">
      <c r="B398" t="s">
        <v>101</v>
      </c>
      <c r="C398" s="16">
        <v>1.3986013986014E-2</v>
      </c>
      <c r="D398" s="16">
        <v>2.04081632653061E-2</v>
      </c>
      <c r="E398" s="16">
        <v>7.1428571428571397E-2</v>
      </c>
      <c r="F398" s="16">
        <v>0</v>
      </c>
      <c r="G398" s="16">
        <v>0</v>
      </c>
      <c r="H398" s="16">
        <v>0</v>
      </c>
      <c r="I398" s="16">
        <v>0</v>
      </c>
      <c r="J398" s="16">
        <v>0</v>
      </c>
      <c r="K398" s="16">
        <v>0</v>
      </c>
      <c r="L398" s="16">
        <v>0</v>
      </c>
      <c r="M398" s="16">
        <v>0</v>
      </c>
      <c r="N398" s="16">
        <v>0</v>
      </c>
      <c r="O398" s="16">
        <v>0</v>
      </c>
      <c r="P398" s="16"/>
      <c r="Q398" s="16">
        <v>8.3333333333333301E-2</v>
      </c>
      <c r="R398" s="16">
        <v>0</v>
      </c>
      <c r="S398" s="16">
        <v>0</v>
      </c>
      <c r="T398" s="16">
        <v>0</v>
      </c>
      <c r="U398" s="16">
        <v>0</v>
      </c>
      <c r="V398" s="16">
        <v>0</v>
      </c>
      <c r="W398" s="16">
        <v>0</v>
      </c>
      <c r="X398" s="16">
        <v>0</v>
      </c>
      <c r="Y398" s="16">
        <v>0</v>
      </c>
      <c r="Z398" s="16"/>
      <c r="AA398" s="16">
        <v>1.4492753623188401E-2</v>
      </c>
      <c r="AB398" s="16">
        <v>0</v>
      </c>
      <c r="AC398" s="16"/>
      <c r="AD398" s="16">
        <v>0.1</v>
      </c>
      <c r="AE398" s="16">
        <v>0</v>
      </c>
      <c r="AF398" s="16">
        <v>0</v>
      </c>
      <c r="AG398" s="16">
        <v>0</v>
      </c>
      <c r="AH398" s="16">
        <v>0</v>
      </c>
      <c r="AI398" s="16">
        <v>0</v>
      </c>
      <c r="AJ398" s="16">
        <v>0</v>
      </c>
      <c r="AK398" s="16">
        <v>0</v>
      </c>
      <c r="AL398" s="16">
        <v>0</v>
      </c>
      <c r="AM398" s="16">
        <v>0</v>
      </c>
      <c r="AN398" s="16"/>
      <c r="AO398" s="16">
        <v>2.0833333333333301E-2</v>
      </c>
      <c r="AP398" s="16">
        <v>2.27272727272727E-2</v>
      </c>
      <c r="AQ398" s="16">
        <v>0</v>
      </c>
      <c r="AR398" s="16">
        <v>0</v>
      </c>
      <c r="AS398" s="16">
        <v>0</v>
      </c>
      <c r="AT398" s="16">
        <v>0</v>
      </c>
      <c r="AU398" s="16"/>
      <c r="AV398" s="16">
        <v>0</v>
      </c>
      <c r="AW398" s="16" t="s">
        <v>134</v>
      </c>
      <c r="AX398" s="16">
        <v>0</v>
      </c>
      <c r="AY398" s="16">
        <v>0</v>
      </c>
      <c r="AZ398" s="16" t="s">
        <v>134</v>
      </c>
      <c r="BA398" s="16">
        <v>0</v>
      </c>
      <c r="BB398" s="16">
        <v>0</v>
      </c>
      <c r="BC398" s="16">
        <v>0</v>
      </c>
      <c r="BD398" s="16">
        <v>0</v>
      </c>
      <c r="BE398" s="16">
        <v>0</v>
      </c>
      <c r="BF398" s="16">
        <v>0</v>
      </c>
      <c r="BG398" s="16">
        <v>0</v>
      </c>
      <c r="BH398" s="16">
        <v>8.3333333333333301E-2</v>
      </c>
      <c r="BI398" s="16">
        <v>0</v>
      </c>
      <c r="BJ398" s="16">
        <v>0</v>
      </c>
      <c r="BK398" s="16">
        <v>0.14285714285714299</v>
      </c>
      <c r="BL398" s="16">
        <v>0</v>
      </c>
      <c r="BM398" s="16">
        <v>0</v>
      </c>
      <c r="BN398" s="16">
        <v>0</v>
      </c>
      <c r="BO398" s="16"/>
      <c r="BP398" s="16">
        <v>0</v>
      </c>
      <c r="BQ398" s="16"/>
      <c r="BR398" s="16">
        <v>1.63934426229508E-2</v>
      </c>
      <c r="BS398" s="16"/>
      <c r="BT398" s="16">
        <v>0</v>
      </c>
    </row>
    <row r="399" spans="2:72" x14ac:dyDescent="0.2">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row>
    <row r="400" spans="2:72" x14ac:dyDescent="0.2">
      <c r="B400" s="6" t="s">
        <v>266</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row>
    <row r="401" spans="2:72" x14ac:dyDescent="0.2">
      <c r="B401" s="22" t="s">
        <v>125</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row>
    <row r="402" spans="2:72" x14ac:dyDescent="0.2">
      <c r="B402" t="s">
        <v>260</v>
      </c>
      <c r="C402" s="16">
        <v>0.17458100558659201</v>
      </c>
      <c r="D402" s="16">
        <v>0.25581395348837199</v>
      </c>
      <c r="E402" s="16">
        <v>0.180555555555556</v>
      </c>
      <c r="F402" s="16">
        <v>6.8965517241379296E-2</v>
      </c>
      <c r="G402" s="16">
        <v>0.22</v>
      </c>
      <c r="H402" s="16">
        <v>0.17142857142857101</v>
      </c>
      <c r="I402" s="16">
        <v>0.102564102564103</v>
      </c>
      <c r="J402" s="16">
        <v>0.133333333333333</v>
      </c>
      <c r="K402" s="16">
        <v>0.18181818181818199</v>
      </c>
      <c r="L402" s="16">
        <v>3.03030303030303E-2</v>
      </c>
      <c r="M402" s="16">
        <v>6.8965517241379296E-2</v>
      </c>
      <c r="N402" s="16">
        <v>0.16666666666666699</v>
      </c>
      <c r="O402" s="16">
        <v>0.125</v>
      </c>
      <c r="P402" s="16"/>
      <c r="Q402" s="16">
        <v>0.135135135135135</v>
      </c>
      <c r="R402" s="16">
        <v>3.5714285714285698E-2</v>
      </c>
      <c r="S402" s="16">
        <v>0.114285714285714</v>
      </c>
      <c r="T402" s="16">
        <v>0.13636363636363599</v>
      </c>
      <c r="U402" s="16">
        <v>4.5454545454545497E-2</v>
      </c>
      <c r="V402" s="16">
        <v>0.103896103896104</v>
      </c>
      <c r="W402" s="16">
        <v>0.13750000000000001</v>
      </c>
      <c r="X402" s="16">
        <v>0.18666666666666701</v>
      </c>
      <c r="Y402" s="16">
        <v>0.25084745762711902</v>
      </c>
      <c r="Z402" s="16"/>
      <c r="AA402" s="16">
        <v>0.107246376811594</v>
      </c>
      <c r="AB402" s="16">
        <v>0.23783783783783799</v>
      </c>
      <c r="AC402" s="16"/>
      <c r="AD402" s="16">
        <v>0.128205128205128</v>
      </c>
      <c r="AE402" s="16">
        <v>0.114285714285714</v>
      </c>
      <c r="AF402" s="16">
        <v>8.8235294117647106E-2</v>
      </c>
      <c r="AG402" s="16">
        <v>8.7719298245614002E-2</v>
      </c>
      <c r="AH402" s="16">
        <v>0.160714285714286</v>
      </c>
      <c r="AI402" s="16">
        <v>8.5714285714285701E-2</v>
      </c>
      <c r="AJ402" s="16">
        <v>0.23404255319148901</v>
      </c>
      <c r="AK402" s="16">
        <v>0.30263157894736797</v>
      </c>
      <c r="AL402" s="16">
        <v>0.209876543209877</v>
      </c>
      <c r="AM402" s="16">
        <v>0.196850393700787</v>
      </c>
      <c r="AN402" s="16"/>
      <c r="AO402" s="16">
        <v>0.10077519379845</v>
      </c>
      <c r="AP402" s="16">
        <v>0.15343915343915299</v>
      </c>
      <c r="AQ402" s="16">
        <v>0.23021582733813001</v>
      </c>
      <c r="AR402" s="16">
        <v>0.23943661971831001</v>
      </c>
      <c r="AS402" s="16">
        <v>0.4</v>
      </c>
      <c r="AT402" s="16">
        <v>0.30769230769230799</v>
      </c>
      <c r="AU402" s="16"/>
      <c r="AV402" s="16">
        <v>0.16666666666666699</v>
      </c>
      <c r="AW402" s="16">
        <v>0</v>
      </c>
      <c r="AX402" s="16">
        <v>0.25974025974025999</v>
      </c>
      <c r="AY402" s="16">
        <v>0.1</v>
      </c>
      <c r="AZ402" s="16">
        <v>0</v>
      </c>
      <c r="BA402" s="16">
        <v>0.12765957446808501</v>
      </c>
      <c r="BB402" s="16">
        <v>0.17105263157894701</v>
      </c>
      <c r="BC402" s="16">
        <v>5.2631578947368397E-2</v>
      </c>
      <c r="BD402" s="16">
        <v>0</v>
      </c>
      <c r="BE402" s="16">
        <v>0.20496894409937899</v>
      </c>
      <c r="BF402" s="16">
        <v>0.28915662650602397</v>
      </c>
      <c r="BG402" s="16">
        <v>0.27272727272727298</v>
      </c>
      <c r="BH402" s="16">
        <v>5.7971014492753603E-2</v>
      </c>
      <c r="BI402" s="16">
        <v>6.6666666666666693E-2</v>
      </c>
      <c r="BJ402" s="16">
        <v>0.230769230769231</v>
      </c>
      <c r="BK402" s="16">
        <v>0.13888888888888901</v>
      </c>
      <c r="BL402" s="16">
        <v>0.125</v>
      </c>
      <c r="BM402" s="16">
        <v>0.2</v>
      </c>
      <c r="BN402" s="16">
        <v>9.0909090909090898E-2</v>
      </c>
      <c r="BO402" s="16"/>
      <c r="BP402" s="16">
        <v>0.20188679245283001</v>
      </c>
      <c r="BQ402" s="16"/>
      <c r="BR402" s="16">
        <v>0.187931034482759</v>
      </c>
      <c r="BS402" s="16"/>
      <c r="BT402" s="16">
        <v>0.221445221445221</v>
      </c>
    </row>
    <row r="403" spans="2:72" x14ac:dyDescent="0.2">
      <c r="B403" t="s">
        <v>261</v>
      </c>
      <c r="C403" s="16">
        <v>0.29469273743016799</v>
      </c>
      <c r="D403" s="16">
        <v>0.24806201550387599</v>
      </c>
      <c r="E403" s="16">
        <v>0.25</v>
      </c>
      <c r="F403" s="16">
        <v>0.31034482758620702</v>
      </c>
      <c r="G403" s="16">
        <v>0.42</v>
      </c>
      <c r="H403" s="16">
        <v>0.34285714285714303</v>
      </c>
      <c r="I403" s="16">
        <v>0.256410256410256</v>
      </c>
      <c r="J403" s="16">
        <v>0.266666666666667</v>
      </c>
      <c r="K403" s="16">
        <v>0.31818181818181801</v>
      </c>
      <c r="L403" s="16">
        <v>0.46969696969697</v>
      </c>
      <c r="M403" s="16">
        <v>0.31034482758620702</v>
      </c>
      <c r="N403" s="16">
        <v>0.25</v>
      </c>
      <c r="O403" s="16">
        <v>0.25</v>
      </c>
      <c r="P403" s="16"/>
      <c r="Q403" s="16">
        <v>0.21621621621621601</v>
      </c>
      <c r="R403" s="16">
        <v>0.46428571428571402</v>
      </c>
      <c r="S403" s="16">
        <v>0.314285714285714</v>
      </c>
      <c r="T403" s="16">
        <v>0.27272727272727298</v>
      </c>
      <c r="U403" s="16">
        <v>0.31818181818181801</v>
      </c>
      <c r="V403" s="16">
        <v>0.25974025974025999</v>
      </c>
      <c r="W403" s="16">
        <v>0.33750000000000002</v>
      </c>
      <c r="X403" s="16">
        <v>0.30666666666666698</v>
      </c>
      <c r="Y403" s="16">
        <v>0.28135593220339</v>
      </c>
      <c r="Z403" s="16"/>
      <c r="AA403" s="16">
        <v>0.30434782608695699</v>
      </c>
      <c r="AB403" s="16">
        <v>0.286486486486487</v>
      </c>
      <c r="AC403" s="16"/>
      <c r="AD403" s="16">
        <v>0.28205128205128199</v>
      </c>
      <c r="AE403" s="16">
        <v>0.314285714285714</v>
      </c>
      <c r="AF403" s="16">
        <v>0.23529411764705899</v>
      </c>
      <c r="AG403" s="16">
        <v>0.31578947368421101</v>
      </c>
      <c r="AH403" s="16">
        <v>0.32142857142857101</v>
      </c>
      <c r="AI403" s="16">
        <v>0.38571428571428601</v>
      </c>
      <c r="AJ403" s="16">
        <v>0.21276595744680901</v>
      </c>
      <c r="AK403" s="16">
        <v>0.28947368421052599</v>
      </c>
      <c r="AL403" s="16">
        <v>0.27160493827160498</v>
      </c>
      <c r="AM403" s="16">
        <v>0.33070866141732302</v>
      </c>
      <c r="AN403" s="16"/>
      <c r="AO403" s="16">
        <v>0.31007751937984501</v>
      </c>
      <c r="AP403" s="16">
        <v>0.34391534391534401</v>
      </c>
      <c r="AQ403" s="16">
        <v>0.25179856115107901</v>
      </c>
      <c r="AR403" s="16">
        <v>0.26760563380281699</v>
      </c>
      <c r="AS403" s="16">
        <v>0.25</v>
      </c>
      <c r="AT403" s="16">
        <v>0.15384615384615399</v>
      </c>
      <c r="AU403" s="16"/>
      <c r="AV403" s="16">
        <v>0.66666666666666696</v>
      </c>
      <c r="AW403" s="16">
        <v>0.5</v>
      </c>
      <c r="AX403" s="16">
        <v>0.35064935064935099</v>
      </c>
      <c r="AY403" s="16">
        <v>0.1</v>
      </c>
      <c r="AZ403" s="16">
        <v>0</v>
      </c>
      <c r="BA403" s="16">
        <v>0.319148936170213</v>
      </c>
      <c r="BB403" s="16">
        <v>0.26315789473684198</v>
      </c>
      <c r="BC403" s="16">
        <v>0.31578947368421101</v>
      </c>
      <c r="BD403" s="16">
        <v>0.38461538461538503</v>
      </c>
      <c r="BE403" s="16">
        <v>0.26086956521739102</v>
      </c>
      <c r="BF403" s="16">
        <v>0.27710843373493999</v>
      </c>
      <c r="BG403" s="16">
        <v>0.18181818181818199</v>
      </c>
      <c r="BH403" s="16">
        <v>0.39130434782608697</v>
      </c>
      <c r="BI403" s="16">
        <v>0.4</v>
      </c>
      <c r="BJ403" s="16">
        <v>0.46153846153846201</v>
      </c>
      <c r="BK403" s="16">
        <v>0.25</v>
      </c>
      <c r="BL403" s="16">
        <v>0.21875</v>
      </c>
      <c r="BM403" s="16">
        <v>0.2</v>
      </c>
      <c r="BN403" s="16">
        <v>0.27272727272727298</v>
      </c>
      <c r="BO403" s="16"/>
      <c r="BP403" s="16">
        <v>0.29056603773584899</v>
      </c>
      <c r="BQ403" s="16"/>
      <c r="BR403" s="16">
        <v>0.29310344827586199</v>
      </c>
      <c r="BS403" s="16"/>
      <c r="BT403" s="16">
        <v>0.27738927738927699</v>
      </c>
    </row>
    <row r="404" spans="2:72" x14ac:dyDescent="0.2">
      <c r="B404" t="s">
        <v>262</v>
      </c>
      <c r="C404" s="16">
        <v>0.27932960893854702</v>
      </c>
      <c r="D404" s="16">
        <v>0.27131782945736399</v>
      </c>
      <c r="E404" s="16">
        <v>0.29166666666666702</v>
      </c>
      <c r="F404" s="16">
        <v>0.41379310344827602</v>
      </c>
      <c r="G404" s="16">
        <v>0.16</v>
      </c>
      <c r="H404" s="16">
        <v>0.28571428571428598</v>
      </c>
      <c r="I404" s="16">
        <v>0.34615384615384598</v>
      </c>
      <c r="J404" s="16">
        <v>0.22222222222222199</v>
      </c>
      <c r="K404" s="16">
        <v>0.31818181818181801</v>
      </c>
      <c r="L404" s="16">
        <v>0.25757575757575801</v>
      </c>
      <c r="M404" s="16">
        <v>0.31034482758620702</v>
      </c>
      <c r="N404" s="16">
        <v>0.20833333333333301</v>
      </c>
      <c r="O404" s="16">
        <v>0.5</v>
      </c>
      <c r="P404" s="16"/>
      <c r="Q404" s="16">
        <v>0.108108108108108</v>
      </c>
      <c r="R404" s="16">
        <v>0.17857142857142899</v>
      </c>
      <c r="S404" s="16">
        <v>0.14285714285714299</v>
      </c>
      <c r="T404" s="16">
        <v>0.29545454545454503</v>
      </c>
      <c r="U404" s="16">
        <v>0.43181818181818199</v>
      </c>
      <c r="V404" s="16">
        <v>0.35064935064935099</v>
      </c>
      <c r="W404" s="16">
        <v>0.33750000000000002</v>
      </c>
      <c r="X404" s="16">
        <v>0.25333333333333302</v>
      </c>
      <c r="Y404" s="16">
        <v>0.27457627118644101</v>
      </c>
      <c r="Z404" s="16"/>
      <c r="AA404" s="16">
        <v>0.28985507246376802</v>
      </c>
      <c r="AB404" s="16">
        <v>0.27027027027027001</v>
      </c>
      <c r="AC404" s="16"/>
      <c r="AD404" s="16">
        <v>0.21794871794871801</v>
      </c>
      <c r="AE404" s="16">
        <v>0.17142857142857101</v>
      </c>
      <c r="AF404" s="16">
        <v>0.38235294117647101</v>
      </c>
      <c r="AG404" s="16">
        <v>0.28070175438596501</v>
      </c>
      <c r="AH404" s="16">
        <v>0.26785714285714302</v>
      </c>
      <c r="AI404" s="16">
        <v>0.314285714285714</v>
      </c>
      <c r="AJ404" s="16">
        <v>0.30851063829787201</v>
      </c>
      <c r="AK404" s="16">
        <v>0.23684210526315799</v>
      </c>
      <c r="AL404" s="16">
        <v>0.37037037037037002</v>
      </c>
      <c r="AM404" s="16">
        <v>0.244094488188976</v>
      </c>
      <c r="AN404" s="16"/>
      <c r="AO404" s="16">
        <v>0.27906976744186002</v>
      </c>
      <c r="AP404" s="16">
        <v>0.29100529100529099</v>
      </c>
      <c r="AQ404" s="16">
        <v>0.30935251798561197</v>
      </c>
      <c r="AR404" s="16">
        <v>0.29577464788732399</v>
      </c>
      <c r="AS404" s="16">
        <v>0.15</v>
      </c>
      <c r="AT404" s="16">
        <v>0.15384615384615399</v>
      </c>
      <c r="AU404" s="16"/>
      <c r="AV404" s="16">
        <v>0</v>
      </c>
      <c r="AW404" s="16">
        <v>0</v>
      </c>
      <c r="AX404" s="16">
        <v>0.15584415584415601</v>
      </c>
      <c r="AY404" s="16">
        <v>0.3</v>
      </c>
      <c r="AZ404" s="16">
        <v>0.25</v>
      </c>
      <c r="BA404" s="16">
        <v>0.340425531914894</v>
      </c>
      <c r="BB404" s="16">
        <v>0.31578947368421101</v>
      </c>
      <c r="BC404" s="16">
        <v>0.47368421052631599</v>
      </c>
      <c r="BD404" s="16">
        <v>0.230769230769231</v>
      </c>
      <c r="BE404" s="16">
        <v>0.31055900621117999</v>
      </c>
      <c r="BF404" s="16">
        <v>0.25301204819277101</v>
      </c>
      <c r="BG404" s="16">
        <v>0.18181818181818199</v>
      </c>
      <c r="BH404" s="16">
        <v>0.30434782608695699</v>
      </c>
      <c r="BI404" s="16">
        <v>0.266666666666667</v>
      </c>
      <c r="BJ404" s="16">
        <v>0.230769230769231</v>
      </c>
      <c r="BK404" s="16">
        <v>0.27777777777777801</v>
      </c>
      <c r="BL404" s="16">
        <v>0.3125</v>
      </c>
      <c r="BM404" s="16">
        <v>0.15</v>
      </c>
      <c r="BN404" s="16">
        <v>0.36363636363636398</v>
      </c>
      <c r="BO404" s="16"/>
      <c r="BP404" s="16">
        <v>0.27547169811320799</v>
      </c>
      <c r="BQ404" s="16"/>
      <c r="BR404" s="16">
        <v>0.27586206896551702</v>
      </c>
      <c r="BS404" s="16"/>
      <c r="BT404" s="16">
        <v>0.27039627039627001</v>
      </c>
    </row>
    <row r="405" spans="2:72" x14ac:dyDescent="0.2">
      <c r="B405" t="s">
        <v>263</v>
      </c>
      <c r="C405" s="16">
        <v>0.110335195530726</v>
      </c>
      <c r="D405" s="16">
        <v>0.104651162790698</v>
      </c>
      <c r="E405" s="16">
        <v>0.11111111111111099</v>
      </c>
      <c r="F405" s="16">
        <v>6.8965517241379296E-2</v>
      </c>
      <c r="G405" s="16">
        <v>0.12</v>
      </c>
      <c r="H405" s="16">
        <v>5.7142857142857099E-2</v>
      </c>
      <c r="I405" s="16">
        <v>0.128205128205128</v>
      </c>
      <c r="J405" s="16">
        <v>0.155555555555556</v>
      </c>
      <c r="K405" s="16">
        <v>9.0909090909090898E-2</v>
      </c>
      <c r="L405" s="16">
        <v>0.10606060606060599</v>
      </c>
      <c r="M405" s="16">
        <v>0.17241379310344801</v>
      </c>
      <c r="N405" s="16">
        <v>0.125</v>
      </c>
      <c r="O405" s="16">
        <v>0</v>
      </c>
      <c r="P405" s="16"/>
      <c r="Q405" s="16">
        <v>0.108108108108108</v>
      </c>
      <c r="R405" s="16">
        <v>3.5714285714285698E-2</v>
      </c>
      <c r="S405" s="16">
        <v>0.14285714285714299</v>
      </c>
      <c r="T405" s="16">
        <v>6.8181818181818205E-2</v>
      </c>
      <c r="U405" s="16">
        <v>6.8181818181818205E-2</v>
      </c>
      <c r="V405" s="16">
        <v>0.168831168831169</v>
      </c>
      <c r="W405" s="16">
        <v>0.125</v>
      </c>
      <c r="X405" s="16">
        <v>0.133333333333333</v>
      </c>
      <c r="Y405" s="16">
        <v>0.101694915254237</v>
      </c>
      <c r="Z405" s="16"/>
      <c r="AA405" s="16">
        <v>0.11304347826087</v>
      </c>
      <c r="AB405" s="16">
        <v>0.108108108108108</v>
      </c>
      <c r="AC405" s="16"/>
      <c r="AD405" s="16">
        <v>0.115384615384615</v>
      </c>
      <c r="AE405" s="16">
        <v>5.7142857142857099E-2</v>
      </c>
      <c r="AF405" s="16">
        <v>8.8235294117647106E-2</v>
      </c>
      <c r="AG405" s="16">
        <v>8.7719298245614002E-2</v>
      </c>
      <c r="AH405" s="16">
        <v>0.14285714285714299</v>
      </c>
      <c r="AI405" s="16">
        <v>0.128571428571429</v>
      </c>
      <c r="AJ405" s="16">
        <v>0.159574468085106</v>
      </c>
      <c r="AK405" s="16">
        <v>0.105263157894737</v>
      </c>
      <c r="AL405" s="16">
        <v>8.6419753086419707E-2</v>
      </c>
      <c r="AM405" s="16">
        <v>9.4488188976377993E-2</v>
      </c>
      <c r="AN405" s="16"/>
      <c r="AO405" s="16">
        <v>0.15116279069767399</v>
      </c>
      <c r="AP405" s="16">
        <v>0.100529100529101</v>
      </c>
      <c r="AQ405" s="16">
        <v>5.7553956834532398E-2</v>
      </c>
      <c r="AR405" s="16">
        <v>8.4507042253521097E-2</v>
      </c>
      <c r="AS405" s="16">
        <v>0.125</v>
      </c>
      <c r="AT405" s="16">
        <v>0.15384615384615399</v>
      </c>
      <c r="AU405" s="16"/>
      <c r="AV405" s="16">
        <v>0</v>
      </c>
      <c r="AW405" s="16">
        <v>0.5</v>
      </c>
      <c r="AX405" s="16">
        <v>0.11688311688311701</v>
      </c>
      <c r="AY405" s="16">
        <v>0.1</v>
      </c>
      <c r="AZ405" s="16">
        <v>0.25</v>
      </c>
      <c r="BA405" s="16">
        <v>4.2553191489361701E-2</v>
      </c>
      <c r="BB405" s="16">
        <v>0.17105263157894701</v>
      </c>
      <c r="BC405" s="16">
        <v>5.2631578947368397E-2</v>
      </c>
      <c r="BD405" s="16">
        <v>0.230769230769231</v>
      </c>
      <c r="BE405" s="16">
        <v>9.9378881987577605E-2</v>
      </c>
      <c r="BF405" s="16">
        <v>7.2289156626505993E-2</v>
      </c>
      <c r="BG405" s="16">
        <v>0.18181818181818199</v>
      </c>
      <c r="BH405" s="16">
        <v>0.115942028985507</v>
      </c>
      <c r="BI405" s="16">
        <v>0</v>
      </c>
      <c r="BJ405" s="16">
        <v>0</v>
      </c>
      <c r="BK405" s="16">
        <v>0.22222222222222199</v>
      </c>
      <c r="BL405" s="16">
        <v>0.1875</v>
      </c>
      <c r="BM405" s="16">
        <v>0.05</v>
      </c>
      <c r="BN405" s="16">
        <v>4.5454545454545497E-2</v>
      </c>
      <c r="BO405" s="16"/>
      <c r="BP405" s="16">
        <v>0.10377358490565999</v>
      </c>
      <c r="BQ405" s="16"/>
      <c r="BR405" s="16">
        <v>9.8275862068965505E-2</v>
      </c>
      <c r="BS405" s="16"/>
      <c r="BT405" s="16">
        <v>0.116550116550117</v>
      </c>
    </row>
    <row r="406" spans="2:72" x14ac:dyDescent="0.2">
      <c r="B406" t="s">
        <v>264</v>
      </c>
      <c r="C406" s="16">
        <v>4.4692737430167599E-2</v>
      </c>
      <c r="D406" s="16">
        <v>4.6511627906976702E-2</v>
      </c>
      <c r="E406" s="16">
        <v>2.7777777777777801E-2</v>
      </c>
      <c r="F406" s="16">
        <v>3.4482758620689703E-2</v>
      </c>
      <c r="G406" s="16">
        <v>0.02</v>
      </c>
      <c r="H406" s="16">
        <v>8.5714285714285701E-2</v>
      </c>
      <c r="I406" s="16">
        <v>5.1282051282051301E-2</v>
      </c>
      <c r="J406" s="16">
        <v>2.2222222222222199E-2</v>
      </c>
      <c r="K406" s="16">
        <v>4.5454545454545497E-2</v>
      </c>
      <c r="L406" s="16">
        <v>3.03030303030303E-2</v>
      </c>
      <c r="M406" s="16">
        <v>6.8965517241379296E-2</v>
      </c>
      <c r="N406" s="16">
        <v>0.125</v>
      </c>
      <c r="O406" s="16">
        <v>0</v>
      </c>
      <c r="P406" s="16"/>
      <c r="Q406" s="16">
        <v>2.7027027027027001E-2</v>
      </c>
      <c r="R406" s="16">
        <v>0</v>
      </c>
      <c r="S406" s="16">
        <v>2.8571428571428598E-2</v>
      </c>
      <c r="T406" s="16">
        <v>6.8181818181818205E-2</v>
      </c>
      <c r="U406" s="16">
        <v>4.5454545454545497E-2</v>
      </c>
      <c r="V406" s="16">
        <v>6.4935064935064901E-2</v>
      </c>
      <c r="W406" s="16">
        <v>3.7499999999999999E-2</v>
      </c>
      <c r="X406" s="16">
        <v>0.08</v>
      </c>
      <c r="Y406" s="16">
        <v>3.7288135593220299E-2</v>
      </c>
      <c r="Z406" s="16"/>
      <c r="AA406" s="16">
        <v>4.3478260869565202E-2</v>
      </c>
      <c r="AB406" s="16">
        <v>4.59459459459459E-2</v>
      </c>
      <c r="AC406" s="16"/>
      <c r="AD406" s="16">
        <v>1.2820512820512799E-2</v>
      </c>
      <c r="AE406" s="16">
        <v>8.5714285714285701E-2</v>
      </c>
      <c r="AF406" s="16">
        <v>2.9411764705882401E-2</v>
      </c>
      <c r="AG406" s="16">
        <v>0.105263157894737</v>
      </c>
      <c r="AH406" s="16">
        <v>5.3571428571428603E-2</v>
      </c>
      <c r="AI406" s="16">
        <v>4.2857142857142899E-2</v>
      </c>
      <c r="AJ406" s="16">
        <v>3.1914893617021302E-2</v>
      </c>
      <c r="AK406" s="16">
        <v>5.2631578947368397E-2</v>
      </c>
      <c r="AL406" s="16">
        <v>0</v>
      </c>
      <c r="AM406" s="16">
        <v>5.5118110236220499E-2</v>
      </c>
      <c r="AN406" s="16"/>
      <c r="AO406" s="16">
        <v>4.2635658914728702E-2</v>
      </c>
      <c r="AP406" s="16">
        <v>3.1746031746031703E-2</v>
      </c>
      <c r="AQ406" s="16">
        <v>4.3165467625899297E-2</v>
      </c>
      <c r="AR406" s="16">
        <v>8.4507042253521097E-2</v>
      </c>
      <c r="AS406" s="16">
        <v>0.05</v>
      </c>
      <c r="AT406" s="16">
        <v>0</v>
      </c>
      <c r="AU406" s="16"/>
      <c r="AV406" s="16">
        <v>0.16666666666666699</v>
      </c>
      <c r="AW406" s="16">
        <v>0</v>
      </c>
      <c r="AX406" s="16">
        <v>6.4935064935064901E-2</v>
      </c>
      <c r="AY406" s="16">
        <v>0.1</v>
      </c>
      <c r="AZ406" s="16">
        <v>0</v>
      </c>
      <c r="BA406" s="16">
        <v>6.3829787234042507E-2</v>
      </c>
      <c r="BB406" s="16">
        <v>2.6315789473684199E-2</v>
      </c>
      <c r="BC406" s="16">
        <v>5.2631578947368397E-2</v>
      </c>
      <c r="BD406" s="16">
        <v>0</v>
      </c>
      <c r="BE406" s="16">
        <v>4.3478260869565202E-2</v>
      </c>
      <c r="BF406" s="16">
        <v>4.81927710843374E-2</v>
      </c>
      <c r="BG406" s="16">
        <v>0</v>
      </c>
      <c r="BH406" s="16">
        <v>1.4492753623188401E-2</v>
      </c>
      <c r="BI406" s="16">
        <v>6.6666666666666693E-2</v>
      </c>
      <c r="BJ406" s="16">
        <v>7.69230769230769E-2</v>
      </c>
      <c r="BK406" s="16">
        <v>2.7777777777777801E-2</v>
      </c>
      <c r="BL406" s="16">
        <v>0.125</v>
      </c>
      <c r="BM406" s="16">
        <v>0</v>
      </c>
      <c r="BN406" s="16">
        <v>0</v>
      </c>
      <c r="BO406" s="16"/>
      <c r="BP406" s="16">
        <v>4.15094339622641E-2</v>
      </c>
      <c r="BQ406" s="16"/>
      <c r="BR406" s="16">
        <v>4.6551724137931003E-2</v>
      </c>
      <c r="BS406" s="16"/>
      <c r="BT406" s="16">
        <v>3.7296037296037303E-2</v>
      </c>
    </row>
    <row r="407" spans="2:72" x14ac:dyDescent="0.2">
      <c r="B407" t="s">
        <v>265</v>
      </c>
      <c r="C407" s="16">
        <v>5.8659217877095E-2</v>
      </c>
      <c r="D407" s="16">
        <v>4.2635658914728702E-2</v>
      </c>
      <c r="E407" s="16">
        <v>8.3333333333333301E-2</v>
      </c>
      <c r="F407" s="16">
        <v>0.10344827586206901</v>
      </c>
      <c r="G407" s="16">
        <v>0.06</v>
      </c>
      <c r="H407" s="16">
        <v>2.8571428571428598E-2</v>
      </c>
      <c r="I407" s="16">
        <v>7.69230769230769E-2</v>
      </c>
      <c r="J407" s="16">
        <v>0.11111111111111099</v>
      </c>
      <c r="K407" s="16">
        <v>4.5454545454545497E-2</v>
      </c>
      <c r="L407" s="16">
        <v>3.03030303030303E-2</v>
      </c>
      <c r="M407" s="16">
        <v>3.4482758620689703E-2</v>
      </c>
      <c r="N407" s="16">
        <v>0.125</v>
      </c>
      <c r="O407" s="16">
        <v>0</v>
      </c>
      <c r="P407" s="16"/>
      <c r="Q407" s="16">
        <v>0.27027027027027001</v>
      </c>
      <c r="R407" s="16">
        <v>0.107142857142857</v>
      </c>
      <c r="S407" s="16">
        <v>0.17142857142857101</v>
      </c>
      <c r="T407" s="16">
        <v>9.0909090909090898E-2</v>
      </c>
      <c r="U407" s="16">
        <v>4.5454545454545497E-2</v>
      </c>
      <c r="V407" s="16">
        <v>1.2987012987013E-2</v>
      </c>
      <c r="W407" s="16">
        <v>2.5000000000000001E-2</v>
      </c>
      <c r="X407" s="16">
        <v>0.04</v>
      </c>
      <c r="Y407" s="16">
        <v>3.7288135593220299E-2</v>
      </c>
      <c r="Z407" s="16"/>
      <c r="AA407" s="16">
        <v>8.1159420289855094E-2</v>
      </c>
      <c r="AB407" s="16">
        <v>3.7837837837837798E-2</v>
      </c>
      <c r="AC407" s="16"/>
      <c r="AD407" s="16">
        <v>0.102564102564103</v>
      </c>
      <c r="AE407" s="16">
        <v>0.2</v>
      </c>
      <c r="AF407" s="16">
        <v>0.11764705882352899</v>
      </c>
      <c r="AG407" s="16">
        <v>8.7719298245614002E-2</v>
      </c>
      <c r="AH407" s="16">
        <v>3.5714285714285698E-2</v>
      </c>
      <c r="AI407" s="16">
        <v>1.4285714285714299E-2</v>
      </c>
      <c r="AJ407" s="16">
        <v>3.1914893617021302E-2</v>
      </c>
      <c r="AK407" s="16">
        <v>1.3157894736842099E-2</v>
      </c>
      <c r="AL407" s="16">
        <v>3.7037037037037E-2</v>
      </c>
      <c r="AM407" s="16">
        <v>5.5118110236220499E-2</v>
      </c>
      <c r="AN407" s="16"/>
      <c r="AO407" s="16">
        <v>6.2015503875968998E-2</v>
      </c>
      <c r="AP407" s="16">
        <v>5.29100529100529E-2</v>
      </c>
      <c r="AQ407" s="16">
        <v>7.1942446043165506E-2</v>
      </c>
      <c r="AR407" s="16">
        <v>1.4084507042253501E-2</v>
      </c>
      <c r="AS407" s="16">
        <v>2.5000000000000001E-2</v>
      </c>
      <c r="AT407" s="16">
        <v>0.230769230769231</v>
      </c>
      <c r="AU407" s="16"/>
      <c r="AV407" s="16">
        <v>0</v>
      </c>
      <c r="AW407" s="16">
        <v>0</v>
      </c>
      <c r="AX407" s="16">
        <v>5.1948051948052E-2</v>
      </c>
      <c r="AY407" s="16">
        <v>0.3</v>
      </c>
      <c r="AZ407" s="16">
        <v>0.25</v>
      </c>
      <c r="BA407" s="16">
        <v>8.5106382978723402E-2</v>
      </c>
      <c r="BB407" s="16">
        <v>3.94736842105263E-2</v>
      </c>
      <c r="BC407" s="16">
        <v>5.2631578947368397E-2</v>
      </c>
      <c r="BD407" s="16">
        <v>7.69230769230769E-2</v>
      </c>
      <c r="BE407" s="16">
        <v>6.2111801242236003E-2</v>
      </c>
      <c r="BF407" s="16">
        <v>2.40963855421687E-2</v>
      </c>
      <c r="BG407" s="16">
        <v>0.18181818181818199</v>
      </c>
      <c r="BH407" s="16">
        <v>2.8985507246376802E-2</v>
      </c>
      <c r="BI407" s="16">
        <v>0.133333333333333</v>
      </c>
      <c r="BJ407" s="16">
        <v>0</v>
      </c>
      <c r="BK407" s="16">
        <v>2.7777777777777801E-2</v>
      </c>
      <c r="BL407" s="16">
        <v>0</v>
      </c>
      <c r="BM407" s="16">
        <v>0.2</v>
      </c>
      <c r="BN407" s="16">
        <v>9.0909090909090898E-2</v>
      </c>
      <c r="BO407" s="16"/>
      <c r="BP407" s="16">
        <v>5.8490566037735801E-2</v>
      </c>
      <c r="BQ407" s="16"/>
      <c r="BR407" s="16">
        <v>6.5517241379310406E-2</v>
      </c>
      <c r="BS407" s="16"/>
      <c r="BT407" s="16">
        <v>4.4289044289044302E-2</v>
      </c>
    </row>
    <row r="408" spans="2:72" x14ac:dyDescent="0.2">
      <c r="B408" t="s">
        <v>122</v>
      </c>
      <c r="C408" s="16">
        <v>3.7709497206703899E-2</v>
      </c>
      <c r="D408" s="16">
        <v>3.1007751937984499E-2</v>
      </c>
      <c r="E408" s="16">
        <v>5.5555555555555601E-2</v>
      </c>
      <c r="F408" s="16">
        <v>0</v>
      </c>
      <c r="G408" s="16">
        <v>0</v>
      </c>
      <c r="H408" s="16">
        <v>2.8571428571428598E-2</v>
      </c>
      <c r="I408" s="16">
        <v>3.8461538461538498E-2</v>
      </c>
      <c r="J408" s="16">
        <v>8.8888888888888906E-2</v>
      </c>
      <c r="K408" s="16">
        <v>0</v>
      </c>
      <c r="L408" s="16">
        <v>7.5757575757575801E-2</v>
      </c>
      <c r="M408" s="16">
        <v>3.4482758620689703E-2</v>
      </c>
      <c r="N408" s="16">
        <v>0</v>
      </c>
      <c r="O408" s="16">
        <v>0.125</v>
      </c>
      <c r="P408" s="16"/>
      <c r="Q408" s="16">
        <v>0.135135135135135</v>
      </c>
      <c r="R408" s="16">
        <v>0.17857142857142899</v>
      </c>
      <c r="S408" s="16">
        <v>8.5714285714285701E-2</v>
      </c>
      <c r="T408" s="16">
        <v>6.8181818181818205E-2</v>
      </c>
      <c r="U408" s="16">
        <v>4.5454545454545497E-2</v>
      </c>
      <c r="V408" s="16">
        <v>3.8961038961039002E-2</v>
      </c>
      <c r="W408" s="16">
        <v>0</v>
      </c>
      <c r="X408" s="16">
        <v>0</v>
      </c>
      <c r="Y408" s="16">
        <v>1.6949152542372899E-2</v>
      </c>
      <c r="Z408" s="16"/>
      <c r="AA408" s="16">
        <v>6.08695652173913E-2</v>
      </c>
      <c r="AB408" s="16">
        <v>1.35135135135135E-2</v>
      </c>
      <c r="AC408" s="16"/>
      <c r="AD408" s="16">
        <v>0.141025641025641</v>
      </c>
      <c r="AE408" s="16">
        <v>5.7142857142857099E-2</v>
      </c>
      <c r="AF408" s="16">
        <v>5.8823529411764698E-2</v>
      </c>
      <c r="AG408" s="16">
        <v>3.5087719298245598E-2</v>
      </c>
      <c r="AH408" s="16">
        <v>1.7857142857142901E-2</v>
      </c>
      <c r="AI408" s="16">
        <v>2.8571428571428598E-2</v>
      </c>
      <c r="AJ408" s="16">
        <v>2.1276595744680899E-2</v>
      </c>
      <c r="AK408" s="16">
        <v>0</v>
      </c>
      <c r="AL408" s="16">
        <v>2.4691358024691398E-2</v>
      </c>
      <c r="AM408" s="16">
        <v>2.3622047244094498E-2</v>
      </c>
      <c r="AN408" s="16"/>
      <c r="AO408" s="16">
        <v>5.4263565891472902E-2</v>
      </c>
      <c r="AP408" s="16">
        <v>2.6455026455026499E-2</v>
      </c>
      <c r="AQ408" s="16">
        <v>3.5971223021582698E-2</v>
      </c>
      <c r="AR408" s="16">
        <v>1.4084507042253501E-2</v>
      </c>
      <c r="AS408" s="16">
        <v>0</v>
      </c>
      <c r="AT408" s="16">
        <v>0</v>
      </c>
      <c r="AU408" s="16"/>
      <c r="AV408" s="16">
        <v>0</v>
      </c>
      <c r="AW408" s="16">
        <v>0</v>
      </c>
      <c r="AX408" s="16">
        <v>0</v>
      </c>
      <c r="AY408" s="16">
        <v>0</v>
      </c>
      <c r="AZ408" s="16">
        <v>0.25</v>
      </c>
      <c r="BA408" s="16">
        <v>2.1276595744680899E-2</v>
      </c>
      <c r="BB408" s="16">
        <v>1.3157894736842099E-2</v>
      </c>
      <c r="BC408" s="16">
        <v>0</v>
      </c>
      <c r="BD408" s="16">
        <v>7.69230769230769E-2</v>
      </c>
      <c r="BE408" s="16">
        <v>1.8633540372670801E-2</v>
      </c>
      <c r="BF408" s="16">
        <v>3.6144578313252997E-2</v>
      </c>
      <c r="BG408" s="16">
        <v>0</v>
      </c>
      <c r="BH408" s="16">
        <v>8.6956521739130405E-2</v>
      </c>
      <c r="BI408" s="16">
        <v>6.6666666666666693E-2</v>
      </c>
      <c r="BJ408" s="16">
        <v>0</v>
      </c>
      <c r="BK408" s="16">
        <v>5.5555555555555601E-2</v>
      </c>
      <c r="BL408" s="16">
        <v>3.125E-2</v>
      </c>
      <c r="BM408" s="16">
        <v>0.2</v>
      </c>
      <c r="BN408" s="16">
        <v>0.13636363636363599</v>
      </c>
      <c r="BO408" s="16"/>
      <c r="BP408" s="16">
        <v>2.83018867924528E-2</v>
      </c>
      <c r="BQ408" s="16"/>
      <c r="BR408" s="16">
        <v>3.2758620689655203E-2</v>
      </c>
      <c r="BS408" s="16"/>
      <c r="BT408" s="16">
        <v>3.2634032634032598E-2</v>
      </c>
    </row>
    <row r="409" spans="2:72" x14ac:dyDescent="0.2">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row>
    <row r="410" spans="2:72" x14ac:dyDescent="0.2">
      <c r="B410" s="6" t="s">
        <v>272</v>
      </c>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row>
    <row r="411" spans="2:72" x14ac:dyDescent="0.2">
      <c r="B411" s="22" t="s">
        <v>125</v>
      </c>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row>
    <row r="412" spans="2:72" x14ac:dyDescent="0.2">
      <c r="B412" t="s">
        <v>267</v>
      </c>
      <c r="C412" s="16">
        <v>0.34357541899441302</v>
      </c>
      <c r="D412" s="16">
        <v>0.42635658914728702</v>
      </c>
      <c r="E412" s="16">
        <v>0.23611111111111099</v>
      </c>
      <c r="F412" s="16">
        <v>0.27586206896551702</v>
      </c>
      <c r="G412" s="16">
        <v>0.26</v>
      </c>
      <c r="H412" s="16">
        <v>0.34285714285714303</v>
      </c>
      <c r="I412" s="16">
        <v>0.33333333333333298</v>
      </c>
      <c r="J412" s="16">
        <v>0.33333333333333298</v>
      </c>
      <c r="K412" s="16">
        <v>0.36363636363636398</v>
      </c>
      <c r="L412" s="16">
        <v>0.25757575757575801</v>
      </c>
      <c r="M412" s="16">
        <v>0.37931034482758602</v>
      </c>
      <c r="N412" s="16">
        <v>0.29166666666666702</v>
      </c>
      <c r="O412" s="16">
        <v>0.25</v>
      </c>
      <c r="P412" s="16"/>
      <c r="Q412" s="16">
        <v>0.32432432432432401</v>
      </c>
      <c r="R412" s="16">
        <v>0.25</v>
      </c>
      <c r="S412" s="16">
        <v>0.34285714285714303</v>
      </c>
      <c r="T412" s="16">
        <v>0.18181818181818199</v>
      </c>
      <c r="U412" s="16">
        <v>0.40909090909090901</v>
      </c>
      <c r="V412" s="16">
        <v>0.22077922077922099</v>
      </c>
      <c r="W412" s="16">
        <v>0.27500000000000002</v>
      </c>
      <c r="X412" s="16">
        <v>0.30666666666666698</v>
      </c>
      <c r="Y412" s="16">
        <v>0.43050847457627101</v>
      </c>
      <c r="Z412" s="16"/>
      <c r="AA412" s="16">
        <v>0.27826086956521701</v>
      </c>
      <c r="AB412" s="16">
        <v>0.40540540540540498</v>
      </c>
      <c r="AC412" s="16"/>
      <c r="AD412" s="16">
        <v>0.230769230769231</v>
      </c>
      <c r="AE412" s="16">
        <v>0.25714285714285701</v>
      </c>
      <c r="AF412" s="16">
        <v>0.23529411764705899</v>
      </c>
      <c r="AG412" s="16">
        <v>0.175438596491228</v>
      </c>
      <c r="AH412" s="16">
        <v>0.30357142857142899</v>
      </c>
      <c r="AI412" s="16">
        <v>0.28571428571428598</v>
      </c>
      <c r="AJ412" s="16">
        <v>0.37234042553191499</v>
      </c>
      <c r="AK412" s="16">
        <v>0.48684210526315802</v>
      </c>
      <c r="AL412" s="16">
        <v>0.34567901234567899</v>
      </c>
      <c r="AM412" s="16">
        <v>0.50393700787401596</v>
      </c>
      <c r="AN412" s="16"/>
      <c r="AO412" s="16">
        <v>0.23643410852713201</v>
      </c>
      <c r="AP412" s="16">
        <v>0.32804232804232802</v>
      </c>
      <c r="AQ412" s="16">
        <v>0.41726618705036</v>
      </c>
      <c r="AR412" s="16">
        <v>0.45070422535211302</v>
      </c>
      <c r="AS412" s="16">
        <v>0.67500000000000004</v>
      </c>
      <c r="AT412" s="16">
        <v>0.38461538461538503</v>
      </c>
      <c r="AU412" s="16"/>
      <c r="AV412" s="16">
        <v>0.33333333333333298</v>
      </c>
      <c r="AW412" s="16">
        <v>0</v>
      </c>
      <c r="AX412" s="16">
        <v>0.58441558441558406</v>
      </c>
      <c r="AY412" s="16">
        <v>0.2</v>
      </c>
      <c r="AZ412" s="16">
        <v>0</v>
      </c>
      <c r="BA412" s="16">
        <v>0.36170212765957399</v>
      </c>
      <c r="BB412" s="16">
        <v>0.40789473684210498</v>
      </c>
      <c r="BC412" s="16">
        <v>0.157894736842105</v>
      </c>
      <c r="BD412" s="16">
        <v>0.30769230769230799</v>
      </c>
      <c r="BE412" s="16">
        <v>0.38509316770186303</v>
      </c>
      <c r="BF412" s="16">
        <v>0.373493975903614</v>
      </c>
      <c r="BG412" s="16">
        <v>0.27272727272727298</v>
      </c>
      <c r="BH412" s="16">
        <v>0.26086956521739102</v>
      </c>
      <c r="BI412" s="16">
        <v>0.33333333333333298</v>
      </c>
      <c r="BJ412" s="16">
        <v>0.15384615384615399</v>
      </c>
      <c r="BK412" s="16">
        <v>0</v>
      </c>
      <c r="BL412" s="16">
        <v>0.28125</v>
      </c>
      <c r="BM412" s="16">
        <v>0.35</v>
      </c>
      <c r="BN412" s="16">
        <v>0.22727272727272699</v>
      </c>
      <c r="BO412" s="16"/>
      <c r="BP412" s="16">
        <v>0.40943396226415102</v>
      </c>
      <c r="BQ412" s="16"/>
      <c r="BR412" s="16">
        <v>0.36896551724137899</v>
      </c>
      <c r="BS412" s="16"/>
      <c r="BT412" s="16">
        <v>0.386946386946387</v>
      </c>
    </row>
    <row r="413" spans="2:72" x14ac:dyDescent="0.2">
      <c r="B413" t="s">
        <v>268</v>
      </c>
      <c r="C413" s="16">
        <v>0.41340782122905001</v>
      </c>
      <c r="D413" s="16">
        <v>0.387596899224806</v>
      </c>
      <c r="E413" s="16">
        <v>0.34722222222222199</v>
      </c>
      <c r="F413" s="16">
        <v>0.48275862068965503</v>
      </c>
      <c r="G413" s="16">
        <v>0.5</v>
      </c>
      <c r="H413" s="16">
        <v>0.371428571428571</v>
      </c>
      <c r="I413" s="16">
        <v>0.44871794871794901</v>
      </c>
      <c r="J413" s="16">
        <v>0.37777777777777799</v>
      </c>
      <c r="K413" s="16">
        <v>0.5</v>
      </c>
      <c r="L413" s="16">
        <v>0.45454545454545497</v>
      </c>
      <c r="M413" s="16">
        <v>0.34482758620689702</v>
      </c>
      <c r="N413" s="16">
        <v>0.45833333333333298</v>
      </c>
      <c r="O413" s="16">
        <v>0.625</v>
      </c>
      <c r="P413" s="16"/>
      <c r="Q413" s="16">
        <v>0.162162162162162</v>
      </c>
      <c r="R413" s="16">
        <v>0.35714285714285698</v>
      </c>
      <c r="S413" s="16">
        <v>0.45714285714285702</v>
      </c>
      <c r="T413" s="16">
        <v>0.5</v>
      </c>
      <c r="U413" s="16">
        <v>0.38636363636363602</v>
      </c>
      <c r="V413" s="16">
        <v>0.45454545454545497</v>
      </c>
      <c r="W413" s="16">
        <v>0.42499999999999999</v>
      </c>
      <c r="X413" s="16">
        <v>0.56000000000000005</v>
      </c>
      <c r="Y413" s="16">
        <v>0.38644067796610199</v>
      </c>
      <c r="Z413" s="16"/>
      <c r="AA413" s="16">
        <v>0.405797101449275</v>
      </c>
      <c r="AB413" s="16">
        <v>0.42162162162162198</v>
      </c>
      <c r="AC413" s="16"/>
      <c r="AD413" s="16">
        <v>0.35897435897435898</v>
      </c>
      <c r="AE413" s="16">
        <v>0.42857142857142899</v>
      </c>
      <c r="AF413" s="16">
        <v>0.41176470588235298</v>
      </c>
      <c r="AG413" s="16">
        <v>0.52631578947368396</v>
      </c>
      <c r="AH413" s="16">
        <v>0.375</v>
      </c>
      <c r="AI413" s="16">
        <v>0.442857142857143</v>
      </c>
      <c r="AJ413" s="16">
        <v>0.42553191489361702</v>
      </c>
      <c r="AK413" s="16">
        <v>0.394736842105263</v>
      </c>
      <c r="AL413" s="16">
        <v>0.48148148148148101</v>
      </c>
      <c r="AM413" s="16">
        <v>0.35433070866141703</v>
      </c>
      <c r="AN413" s="16"/>
      <c r="AO413" s="16">
        <v>0.43023255813953498</v>
      </c>
      <c r="AP413" s="16">
        <v>0.455026455026455</v>
      </c>
      <c r="AQ413" s="16">
        <v>0.410071942446043</v>
      </c>
      <c r="AR413" s="16">
        <v>0.38028169014084501</v>
      </c>
      <c r="AS413" s="16">
        <v>0.25</v>
      </c>
      <c r="AT413" s="16">
        <v>0.230769230769231</v>
      </c>
      <c r="AU413" s="16"/>
      <c r="AV413" s="16">
        <v>0.33333333333333298</v>
      </c>
      <c r="AW413" s="16">
        <v>0.5</v>
      </c>
      <c r="AX413" s="16">
        <v>0.27272727272727298</v>
      </c>
      <c r="AY413" s="16">
        <v>0.5</v>
      </c>
      <c r="AZ413" s="16">
        <v>0.5</v>
      </c>
      <c r="BA413" s="16">
        <v>0.44680851063829802</v>
      </c>
      <c r="BB413" s="16">
        <v>0.42105263157894701</v>
      </c>
      <c r="BC413" s="16">
        <v>0.47368421052631599</v>
      </c>
      <c r="BD413" s="16">
        <v>0.30769230769230799</v>
      </c>
      <c r="BE413" s="16">
        <v>0.453416149068323</v>
      </c>
      <c r="BF413" s="16">
        <v>0.373493975903614</v>
      </c>
      <c r="BG413" s="16">
        <v>0.36363636363636398</v>
      </c>
      <c r="BH413" s="16">
        <v>0.53623188405797095</v>
      </c>
      <c r="BI413" s="16">
        <v>0.2</v>
      </c>
      <c r="BJ413" s="16">
        <v>0.38461538461538503</v>
      </c>
      <c r="BK413" s="16">
        <v>0.5</v>
      </c>
      <c r="BL413" s="16">
        <v>0.375</v>
      </c>
      <c r="BM413" s="16">
        <v>0.35</v>
      </c>
      <c r="BN413" s="16">
        <v>0.40909090909090901</v>
      </c>
      <c r="BO413" s="16"/>
      <c r="BP413" s="16">
        <v>0.40377358490566001</v>
      </c>
      <c r="BQ413" s="16"/>
      <c r="BR413" s="16">
        <v>0.41034482758620699</v>
      </c>
      <c r="BS413" s="16"/>
      <c r="BT413" s="16">
        <v>0.417249417249417</v>
      </c>
    </row>
    <row r="414" spans="2:72" x14ac:dyDescent="0.2">
      <c r="B414" t="s">
        <v>269</v>
      </c>
      <c r="C414" s="16">
        <v>0.122905027932961</v>
      </c>
      <c r="D414" s="16">
        <v>7.3643410852713198E-2</v>
      </c>
      <c r="E414" s="16">
        <v>0.22222222222222199</v>
      </c>
      <c r="F414" s="16">
        <v>0.13793103448275901</v>
      </c>
      <c r="G414" s="16">
        <v>0.14000000000000001</v>
      </c>
      <c r="H414" s="16">
        <v>0.25714285714285701</v>
      </c>
      <c r="I414" s="16">
        <v>0.102564102564103</v>
      </c>
      <c r="J414" s="16">
        <v>0.11111111111111099</v>
      </c>
      <c r="K414" s="16">
        <v>4.5454545454545497E-2</v>
      </c>
      <c r="L414" s="16">
        <v>0.15151515151515199</v>
      </c>
      <c r="M414" s="16">
        <v>0.17241379310344801</v>
      </c>
      <c r="N414" s="16">
        <v>0.125</v>
      </c>
      <c r="O414" s="16">
        <v>0.125</v>
      </c>
      <c r="P414" s="16"/>
      <c r="Q414" s="16">
        <v>0.27027027027027001</v>
      </c>
      <c r="R414" s="16">
        <v>0.214285714285714</v>
      </c>
      <c r="S414" s="16">
        <v>8.5714285714285701E-2</v>
      </c>
      <c r="T414" s="16">
        <v>0.204545454545455</v>
      </c>
      <c r="U414" s="16">
        <v>9.0909090909090898E-2</v>
      </c>
      <c r="V414" s="16">
        <v>0.12987012987013</v>
      </c>
      <c r="W414" s="16">
        <v>0.17499999999999999</v>
      </c>
      <c r="X414" s="16">
        <v>5.3333333333333302E-2</v>
      </c>
      <c r="Y414" s="16">
        <v>9.4915254237288096E-2</v>
      </c>
      <c r="Z414" s="16"/>
      <c r="AA414" s="16">
        <v>0.16231884057970999</v>
      </c>
      <c r="AB414" s="16">
        <v>8.6486486486486505E-2</v>
      </c>
      <c r="AC414" s="16"/>
      <c r="AD414" s="16">
        <v>0.243589743589744</v>
      </c>
      <c r="AE414" s="16">
        <v>0.17142857142857101</v>
      </c>
      <c r="AF414" s="16">
        <v>0.17647058823529399</v>
      </c>
      <c r="AG414" s="16">
        <v>0.157894736842105</v>
      </c>
      <c r="AH414" s="16">
        <v>0.17857142857142899</v>
      </c>
      <c r="AI414" s="16">
        <v>7.1428571428571397E-2</v>
      </c>
      <c r="AJ414" s="16">
        <v>0.10638297872340401</v>
      </c>
      <c r="AK414" s="16">
        <v>7.8947368421052599E-2</v>
      </c>
      <c r="AL414" s="16">
        <v>7.4074074074074098E-2</v>
      </c>
      <c r="AM414" s="16">
        <v>7.0866141732283505E-2</v>
      </c>
      <c r="AN414" s="16"/>
      <c r="AO414" s="16">
        <v>0.18217054263565899</v>
      </c>
      <c r="AP414" s="16">
        <v>0.126984126984127</v>
      </c>
      <c r="AQ414" s="16">
        <v>6.4748201438848907E-2</v>
      </c>
      <c r="AR414" s="16">
        <v>8.4507042253521097E-2</v>
      </c>
      <c r="AS414" s="16">
        <v>2.5000000000000001E-2</v>
      </c>
      <c r="AT414" s="16">
        <v>0</v>
      </c>
      <c r="AU414" s="16"/>
      <c r="AV414" s="16">
        <v>0</v>
      </c>
      <c r="AW414" s="16">
        <v>0.5</v>
      </c>
      <c r="AX414" s="16">
        <v>7.7922077922077906E-2</v>
      </c>
      <c r="AY414" s="16">
        <v>0</v>
      </c>
      <c r="AZ414" s="16">
        <v>0</v>
      </c>
      <c r="BA414" s="16">
        <v>0.14893617021276601</v>
      </c>
      <c r="BB414" s="16">
        <v>7.8947368421052599E-2</v>
      </c>
      <c r="BC414" s="16">
        <v>0.157894736842105</v>
      </c>
      <c r="BD414" s="16">
        <v>0.230769230769231</v>
      </c>
      <c r="BE414" s="16">
        <v>0.105590062111801</v>
      </c>
      <c r="BF414" s="16">
        <v>0.120481927710843</v>
      </c>
      <c r="BG414" s="16">
        <v>0.18181818181818199</v>
      </c>
      <c r="BH414" s="16">
        <v>8.6956521739130405E-2</v>
      </c>
      <c r="BI414" s="16">
        <v>0.33333333333333298</v>
      </c>
      <c r="BJ414" s="16">
        <v>7.69230769230769E-2</v>
      </c>
      <c r="BK414" s="16">
        <v>0.30555555555555602</v>
      </c>
      <c r="BL414" s="16">
        <v>0.15625</v>
      </c>
      <c r="BM414" s="16">
        <v>0.15</v>
      </c>
      <c r="BN414" s="16">
        <v>9.0909090909090898E-2</v>
      </c>
      <c r="BO414" s="16"/>
      <c r="BP414" s="16">
        <v>0.10377358490565999</v>
      </c>
      <c r="BQ414" s="16"/>
      <c r="BR414" s="16">
        <v>0.11034482758620701</v>
      </c>
      <c r="BS414" s="16"/>
      <c r="BT414" s="16">
        <v>0.10955710955711</v>
      </c>
    </row>
    <row r="415" spans="2:72" x14ac:dyDescent="0.2">
      <c r="B415" t="s">
        <v>270</v>
      </c>
      <c r="C415" s="16">
        <v>7.4022346368715103E-2</v>
      </c>
      <c r="D415" s="16">
        <v>6.9767441860465101E-2</v>
      </c>
      <c r="E415" s="16">
        <v>8.3333333333333301E-2</v>
      </c>
      <c r="F415" s="16">
        <v>6.8965517241379296E-2</v>
      </c>
      <c r="G415" s="16">
        <v>0.06</v>
      </c>
      <c r="H415" s="16">
        <v>2.8571428571428598E-2</v>
      </c>
      <c r="I415" s="16">
        <v>7.69230769230769E-2</v>
      </c>
      <c r="J415" s="16">
        <v>8.8888888888888906E-2</v>
      </c>
      <c r="K415" s="16">
        <v>9.0909090909090898E-2</v>
      </c>
      <c r="L415" s="16">
        <v>9.0909090909090898E-2</v>
      </c>
      <c r="M415" s="16">
        <v>6.8965517241379296E-2</v>
      </c>
      <c r="N415" s="16">
        <v>0.125</v>
      </c>
      <c r="O415" s="16">
        <v>0</v>
      </c>
      <c r="P415" s="16"/>
      <c r="Q415" s="16">
        <v>0.108108108108108</v>
      </c>
      <c r="R415" s="16">
        <v>0.14285714285714299</v>
      </c>
      <c r="S415" s="16">
        <v>5.7142857142857099E-2</v>
      </c>
      <c r="T415" s="16">
        <v>4.5454545454545497E-2</v>
      </c>
      <c r="U415" s="16">
        <v>6.8181818181818205E-2</v>
      </c>
      <c r="V415" s="16">
        <v>0.12987012987013</v>
      </c>
      <c r="W415" s="16">
        <v>8.7499999999999994E-2</v>
      </c>
      <c r="X415" s="16">
        <v>6.6666666666666693E-2</v>
      </c>
      <c r="Y415" s="16">
        <v>5.4237288135593198E-2</v>
      </c>
      <c r="Z415" s="16"/>
      <c r="AA415" s="16">
        <v>9.2753623188405798E-2</v>
      </c>
      <c r="AB415" s="16">
        <v>5.6756756756756802E-2</v>
      </c>
      <c r="AC415" s="16"/>
      <c r="AD415" s="16">
        <v>6.4102564102564097E-2</v>
      </c>
      <c r="AE415" s="16">
        <v>0.114285714285714</v>
      </c>
      <c r="AF415" s="16">
        <v>0.11764705882352899</v>
      </c>
      <c r="AG415" s="16">
        <v>7.0175438596491196E-2</v>
      </c>
      <c r="AH415" s="16">
        <v>0.14285714285714299</v>
      </c>
      <c r="AI415" s="16">
        <v>0.14285714285714299</v>
      </c>
      <c r="AJ415" s="16">
        <v>4.2553191489361701E-2</v>
      </c>
      <c r="AK415" s="16">
        <v>3.94736842105263E-2</v>
      </c>
      <c r="AL415" s="16">
        <v>4.9382716049382699E-2</v>
      </c>
      <c r="AM415" s="16">
        <v>4.7244094488188997E-2</v>
      </c>
      <c r="AN415" s="16"/>
      <c r="AO415" s="16">
        <v>9.3023255813953501E-2</v>
      </c>
      <c r="AP415" s="16">
        <v>6.3492063492063502E-2</v>
      </c>
      <c r="AQ415" s="16">
        <v>6.4748201438848907E-2</v>
      </c>
      <c r="AR415" s="16">
        <v>5.63380281690141E-2</v>
      </c>
      <c r="AS415" s="16">
        <v>0.05</v>
      </c>
      <c r="AT415" s="16">
        <v>7.69230769230769E-2</v>
      </c>
      <c r="AU415" s="16"/>
      <c r="AV415" s="16">
        <v>0.33333333333333298</v>
      </c>
      <c r="AW415" s="16">
        <v>0</v>
      </c>
      <c r="AX415" s="16">
        <v>5.1948051948052E-2</v>
      </c>
      <c r="AY415" s="16">
        <v>0.2</v>
      </c>
      <c r="AZ415" s="16">
        <v>0.25</v>
      </c>
      <c r="BA415" s="16">
        <v>4.2553191489361701E-2</v>
      </c>
      <c r="BB415" s="16">
        <v>6.5789473684210495E-2</v>
      </c>
      <c r="BC415" s="16">
        <v>5.2631578947368397E-2</v>
      </c>
      <c r="BD415" s="16">
        <v>7.69230769230769E-2</v>
      </c>
      <c r="BE415" s="16">
        <v>4.3478260869565202E-2</v>
      </c>
      <c r="BF415" s="16">
        <v>9.6385542168674704E-2</v>
      </c>
      <c r="BG415" s="16">
        <v>0.18181818181818199</v>
      </c>
      <c r="BH415" s="16">
        <v>5.7971014492753603E-2</v>
      </c>
      <c r="BI415" s="16">
        <v>6.6666666666666693E-2</v>
      </c>
      <c r="BJ415" s="16">
        <v>0.15384615384615399</v>
      </c>
      <c r="BK415" s="16">
        <v>8.3333333333333301E-2</v>
      </c>
      <c r="BL415" s="16">
        <v>0.125</v>
      </c>
      <c r="BM415" s="16">
        <v>0</v>
      </c>
      <c r="BN415" s="16">
        <v>0.18181818181818199</v>
      </c>
      <c r="BO415" s="16"/>
      <c r="BP415" s="16">
        <v>4.71698113207547E-2</v>
      </c>
      <c r="BQ415" s="16"/>
      <c r="BR415" s="16">
        <v>6.5517241379310406E-2</v>
      </c>
      <c r="BS415" s="16"/>
      <c r="BT415" s="16">
        <v>5.82750582750583E-2</v>
      </c>
    </row>
    <row r="416" spans="2:72" x14ac:dyDescent="0.2">
      <c r="B416" t="s">
        <v>271</v>
      </c>
      <c r="C416" s="16">
        <v>3.7709497206703899E-2</v>
      </c>
      <c r="D416" s="16">
        <v>3.4883720930232599E-2</v>
      </c>
      <c r="E416" s="16">
        <v>9.7222222222222196E-2</v>
      </c>
      <c r="F416" s="16">
        <v>3.4482758620689703E-2</v>
      </c>
      <c r="G416" s="16">
        <v>0.04</v>
      </c>
      <c r="H416" s="16">
        <v>0</v>
      </c>
      <c r="I416" s="16">
        <v>3.8461538461538498E-2</v>
      </c>
      <c r="J416" s="16">
        <v>6.6666666666666693E-2</v>
      </c>
      <c r="K416" s="16">
        <v>0</v>
      </c>
      <c r="L416" s="16">
        <v>1.5151515151515201E-2</v>
      </c>
      <c r="M416" s="16">
        <v>3.4482758620689703E-2</v>
      </c>
      <c r="N416" s="16">
        <v>0</v>
      </c>
      <c r="O416" s="16">
        <v>0</v>
      </c>
      <c r="P416" s="16"/>
      <c r="Q416" s="16">
        <v>8.1081081081081099E-2</v>
      </c>
      <c r="R416" s="16">
        <v>3.5714285714285698E-2</v>
      </c>
      <c r="S416" s="16">
        <v>5.7142857142857099E-2</v>
      </c>
      <c r="T416" s="16">
        <v>4.5454545454545497E-2</v>
      </c>
      <c r="U416" s="16">
        <v>4.5454545454545497E-2</v>
      </c>
      <c r="V416" s="16">
        <v>5.1948051948052E-2</v>
      </c>
      <c r="W416" s="16">
        <v>3.7499999999999999E-2</v>
      </c>
      <c r="X416" s="16">
        <v>1.3333333333333299E-2</v>
      </c>
      <c r="Y416" s="16">
        <v>3.0508474576271202E-2</v>
      </c>
      <c r="Z416" s="16"/>
      <c r="AA416" s="16">
        <v>4.9275362318840603E-2</v>
      </c>
      <c r="AB416" s="16">
        <v>2.7027027027027001E-2</v>
      </c>
      <c r="AC416" s="16"/>
      <c r="AD416" s="16">
        <v>6.4102564102564097E-2</v>
      </c>
      <c r="AE416" s="16">
        <v>2.8571428571428598E-2</v>
      </c>
      <c r="AF416" s="16">
        <v>5.8823529411764698E-2</v>
      </c>
      <c r="AG416" s="16">
        <v>5.2631578947368397E-2</v>
      </c>
      <c r="AH416" s="16">
        <v>0</v>
      </c>
      <c r="AI416" s="16">
        <v>5.7142857142857099E-2</v>
      </c>
      <c r="AJ416" s="16">
        <v>4.2553191489361701E-2</v>
      </c>
      <c r="AK416" s="16">
        <v>0</v>
      </c>
      <c r="AL416" s="16">
        <v>4.9382716049382699E-2</v>
      </c>
      <c r="AM416" s="16">
        <v>2.3622047244094498E-2</v>
      </c>
      <c r="AN416" s="16"/>
      <c r="AO416" s="16">
        <v>4.6511627906976702E-2</v>
      </c>
      <c r="AP416" s="16">
        <v>1.58730158730159E-2</v>
      </c>
      <c r="AQ416" s="16">
        <v>3.5971223021582698E-2</v>
      </c>
      <c r="AR416" s="16">
        <v>2.8169014084507001E-2</v>
      </c>
      <c r="AS416" s="16">
        <v>0</v>
      </c>
      <c r="AT416" s="16">
        <v>0.30769230769230799</v>
      </c>
      <c r="AU416" s="16"/>
      <c r="AV416" s="16">
        <v>0</v>
      </c>
      <c r="AW416" s="16">
        <v>0</v>
      </c>
      <c r="AX416" s="16">
        <v>1.2987012987013E-2</v>
      </c>
      <c r="AY416" s="16">
        <v>0.1</v>
      </c>
      <c r="AZ416" s="16">
        <v>0.25</v>
      </c>
      <c r="BA416" s="16">
        <v>0</v>
      </c>
      <c r="BB416" s="16">
        <v>1.3157894736842099E-2</v>
      </c>
      <c r="BC416" s="16">
        <v>0.105263157894737</v>
      </c>
      <c r="BD416" s="16">
        <v>7.69230769230769E-2</v>
      </c>
      <c r="BE416" s="16">
        <v>1.2422360248447201E-2</v>
      </c>
      <c r="BF416" s="16">
        <v>3.6144578313252997E-2</v>
      </c>
      <c r="BG416" s="16">
        <v>0</v>
      </c>
      <c r="BH416" s="16">
        <v>1.4492753623188401E-2</v>
      </c>
      <c r="BI416" s="16">
        <v>6.6666666666666693E-2</v>
      </c>
      <c r="BJ416" s="16">
        <v>0.230769230769231</v>
      </c>
      <c r="BK416" s="16">
        <v>0.11111111111111099</v>
      </c>
      <c r="BL416" s="16">
        <v>6.25E-2</v>
      </c>
      <c r="BM416" s="16">
        <v>0.1</v>
      </c>
      <c r="BN416" s="16">
        <v>9.0909090909090898E-2</v>
      </c>
      <c r="BO416" s="16"/>
      <c r="BP416" s="16">
        <v>3.0188679245282998E-2</v>
      </c>
      <c r="BQ416" s="16"/>
      <c r="BR416" s="16">
        <v>4.13793103448276E-2</v>
      </c>
      <c r="BS416" s="16"/>
      <c r="BT416" s="16">
        <v>1.8648018648018599E-2</v>
      </c>
    </row>
    <row r="417" spans="2:72" x14ac:dyDescent="0.2">
      <c r="B417" t="s">
        <v>122</v>
      </c>
      <c r="C417" s="16">
        <v>8.3798882681564192E-3</v>
      </c>
      <c r="D417" s="16">
        <v>7.7519379844961196E-3</v>
      </c>
      <c r="E417" s="16">
        <v>1.38888888888889E-2</v>
      </c>
      <c r="F417" s="16">
        <v>0</v>
      </c>
      <c r="G417" s="16">
        <v>0</v>
      </c>
      <c r="H417" s="16">
        <v>0</v>
      </c>
      <c r="I417" s="16">
        <v>0</v>
      </c>
      <c r="J417" s="16">
        <v>2.2222222222222199E-2</v>
      </c>
      <c r="K417" s="16">
        <v>0</v>
      </c>
      <c r="L417" s="16">
        <v>3.03030303030303E-2</v>
      </c>
      <c r="M417" s="16">
        <v>0</v>
      </c>
      <c r="N417" s="16">
        <v>0</v>
      </c>
      <c r="O417" s="16">
        <v>0</v>
      </c>
      <c r="P417" s="16"/>
      <c r="Q417" s="16">
        <v>5.4054054054054099E-2</v>
      </c>
      <c r="R417" s="16">
        <v>0</v>
      </c>
      <c r="S417" s="16">
        <v>0</v>
      </c>
      <c r="T417" s="16">
        <v>2.27272727272727E-2</v>
      </c>
      <c r="U417" s="16">
        <v>0</v>
      </c>
      <c r="V417" s="16">
        <v>1.2987012987013E-2</v>
      </c>
      <c r="W417" s="16">
        <v>0</v>
      </c>
      <c r="X417" s="16">
        <v>0</v>
      </c>
      <c r="Y417" s="16">
        <v>3.3898305084745801E-3</v>
      </c>
      <c r="Z417" s="16"/>
      <c r="AA417" s="16">
        <v>1.15942028985507E-2</v>
      </c>
      <c r="AB417" s="16">
        <v>2.7027027027026998E-3</v>
      </c>
      <c r="AC417" s="16"/>
      <c r="AD417" s="16">
        <v>3.8461538461538498E-2</v>
      </c>
      <c r="AE417" s="16">
        <v>0</v>
      </c>
      <c r="AF417" s="16">
        <v>0</v>
      </c>
      <c r="AG417" s="16">
        <v>1.7543859649122799E-2</v>
      </c>
      <c r="AH417" s="16">
        <v>0</v>
      </c>
      <c r="AI417" s="16">
        <v>0</v>
      </c>
      <c r="AJ417" s="16">
        <v>1.0638297872340399E-2</v>
      </c>
      <c r="AK417" s="16">
        <v>0</v>
      </c>
      <c r="AL417" s="16">
        <v>0</v>
      </c>
      <c r="AM417" s="16">
        <v>0</v>
      </c>
      <c r="AN417" s="16"/>
      <c r="AO417" s="16">
        <v>1.16279069767442E-2</v>
      </c>
      <c r="AP417" s="16">
        <v>1.0582010582010601E-2</v>
      </c>
      <c r="AQ417" s="16">
        <v>7.1942446043165497E-3</v>
      </c>
      <c r="AR417" s="16">
        <v>0</v>
      </c>
      <c r="AS417" s="16">
        <v>0</v>
      </c>
      <c r="AT417" s="16">
        <v>0</v>
      </c>
      <c r="AU417" s="16"/>
      <c r="AV417" s="16">
        <v>0</v>
      </c>
      <c r="AW417" s="16">
        <v>0</v>
      </c>
      <c r="AX417" s="16">
        <v>0</v>
      </c>
      <c r="AY417" s="16">
        <v>0</v>
      </c>
      <c r="AZ417" s="16">
        <v>0</v>
      </c>
      <c r="BA417" s="16">
        <v>0</v>
      </c>
      <c r="BB417" s="16">
        <v>1.3157894736842099E-2</v>
      </c>
      <c r="BC417" s="16">
        <v>5.2631578947368397E-2</v>
      </c>
      <c r="BD417" s="16">
        <v>0</v>
      </c>
      <c r="BE417" s="16">
        <v>0</v>
      </c>
      <c r="BF417" s="16">
        <v>0</v>
      </c>
      <c r="BG417" s="16">
        <v>0</v>
      </c>
      <c r="BH417" s="16">
        <v>4.3478260869565202E-2</v>
      </c>
      <c r="BI417" s="16">
        <v>0</v>
      </c>
      <c r="BJ417" s="16">
        <v>0</v>
      </c>
      <c r="BK417" s="16">
        <v>0</v>
      </c>
      <c r="BL417" s="16">
        <v>0</v>
      </c>
      <c r="BM417" s="16">
        <v>0.05</v>
      </c>
      <c r="BN417" s="16">
        <v>0</v>
      </c>
      <c r="BO417" s="16"/>
      <c r="BP417" s="16">
        <v>5.66037735849057E-3</v>
      </c>
      <c r="BQ417" s="16"/>
      <c r="BR417" s="16">
        <v>3.4482758620689698E-3</v>
      </c>
      <c r="BS417" s="16"/>
      <c r="BT417" s="16">
        <v>9.3240093240093205E-3</v>
      </c>
    </row>
    <row r="418" spans="2:72" x14ac:dyDescent="0.2">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row>
    <row r="419" spans="2:72" x14ac:dyDescent="0.2">
      <c r="B419" s="6" t="s">
        <v>281</v>
      </c>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row>
    <row r="420" spans="2:72" x14ac:dyDescent="0.2">
      <c r="B420" s="22" t="s">
        <v>282</v>
      </c>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row>
    <row r="421" spans="2:72" x14ac:dyDescent="0.2">
      <c r="B421" t="s">
        <v>273</v>
      </c>
      <c r="C421" s="16">
        <v>0.37822878228782297</v>
      </c>
      <c r="D421" s="16">
        <v>0.49523809523809498</v>
      </c>
      <c r="E421" s="16">
        <v>0.35714285714285698</v>
      </c>
      <c r="F421" s="16">
        <v>0.27272727272727298</v>
      </c>
      <c r="G421" s="16">
        <v>0.26315789473684198</v>
      </c>
      <c r="H421" s="16">
        <v>0.24</v>
      </c>
      <c r="I421" s="16">
        <v>0.39344262295082</v>
      </c>
      <c r="J421" s="16">
        <v>0.15625</v>
      </c>
      <c r="K421" s="16">
        <v>0.36842105263157898</v>
      </c>
      <c r="L421" s="16">
        <v>0.340425531914894</v>
      </c>
      <c r="M421" s="16">
        <v>0.28571428571428598</v>
      </c>
      <c r="N421" s="16">
        <v>0.27777777777777801</v>
      </c>
      <c r="O421" s="16">
        <v>0.14285714285714299</v>
      </c>
      <c r="P421" s="16"/>
      <c r="Q421" s="16">
        <v>0.22222222222222199</v>
      </c>
      <c r="R421" s="16">
        <v>0.41176470588235298</v>
      </c>
      <c r="S421" s="16">
        <v>0.35714285714285698</v>
      </c>
      <c r="T421" s="16">
        <v>0.133333333333333</v>
      </c>
      <c r="U421" s="16">
        <v>0.314285714285714</v>
      </c>
      <c r="V421" s="16">
        <v>0.40384615384615402</v>
      </c>
      <c r="W421" s="16">
        <v>0.35714285714285698</v>
      </c>
      <c r="X421" s="16">
        <v>0.30769230769230799</v>
      </c>
      <c r="Y421" s="16">
        <v>0.44813278008298801</v>
      </c>
      <c r="Z421" s="16"/>
      <c r="AA421" s="16">
        <v>0.32627118644067798</v>
      </c>
      <c r="AB421" s="16">
        <v>0.41830065359477098</v>
      </c>
      <c r="AC421" s="16"/>
      <c r="AD421" s="16">
        <v>0.30434782608695699</v>
      </c>
      <c r="AE421" s="16">
        <v>0.29166666666666702</v>
      </c>
      <c r="AF421" s="16">
        <v>0.40909090909090901</v>
      </c>
      <c r="AG421" s="16">
        <v>0.32500000000000001</v>
      </c>
      <c r="AH421" s="16">
        <v>0.44736842105263203</v>
      </c>
      <c r="AI421" s="16">
        <v>0.29411764705882398</v>
      </c>
      <c r="AJ421" s="16">
        <v>0.413333333333333</v>
      </c>
      <c r="AK421" s="16">
        <v>0.43283582089552203</v>
      </c>
      <c r="AL421" s="16">
        <v>0.29850746268656703</v>
      </c>
      <c r="AM421" s="16">
        <v>0.44954128440367003</v>
      </c>
      <c r="AN421" s="16"/>
      <c r="AO421" s="16">
        <v>0.36627906976744201</v>
      </c>
      <c r="AP421" s="16">
        <v>0.337837837837838</v>
      </c>
      <c r="AQ421" s="16">
        <v>0.46956521739130402</v>
      </c>
      <c r="AR421" s="16">
        <v>0.23728813559322001</v>
      </c>
      <c r="AS421" s="16">
        <v>0.54054054054054101</v>
      </c>
      <c r="AT421" s="16">
        <v>0.5</v>
      </c>
      <c r="AU421" s="16"/>
      <c r="AV421" s="16">
        <v>0.25</v>
      </c>
      <c r="AW421" s="16">
        <v>1</v>
      </c>
      <c r="AX421" s="16">
        <v>0.62121212121212099</v>
      </c>
      <c r="AY421" s="16">
        <v>0.28571428571428598</v>
      </c>
      <c r="AZ421" s="16">
        <v>0</v>
      </c>
      <c r="BA421" s="16">
        <v>0.36842105263157898</v>
      </c>
      <c r="BB421" s="16">
        <v>0.42857142857142899</v>
      </c>
      <c r="BC421" s="16">
        <v>0.33333333333333298</v>
      </c>
      <c r="BD421" s="16">
        <v>0.125</v>
      </c>
      <c r="BE421" s="16">
        <v>0.37037037037037002</v>
      </c>
      <c r="BF421" s="16">
        <v>0.35483870967741898</v>
      </c>
      <c r="BG421" s="16">
        <v>0.14285714285714299</v>
      </c>
      <c r="BH421" s="16">
        <v>0.236363636363636</v>
      </c>
      <c r="BI421" s="16">
        <v>0.125</v>
      </c>
      <c r="BJ421" s="16">
        <v>0.14285714285714299</v>
      </c>
      <c r="BK421" s="16">
        <v>0.33333333333333298</v>
      </c>
      <c r="BL421" s="16">
        <v>0.57142857142857095</v>
      </c>
      <c r="BM421" s="16">
        <v>0.214285714285714</v>
      </c>
      <c r="BN421" s="16">
        <v>0.35714285714285698</v>
      </c>
      <c r="BO421" s="16"/>
      <c r="BP421" s="16">
        <v>0.39907192575405998</v>
      </c>
      <c r="BQ421" s="16"/>
      <c r="BR421" s="16">
        <v>0.38495575221238898</v>
      </c>
      <c r="BS421" s="16"/>
      <c r="BT421" s="16">
        <v>0.4</v>
      </c>
    </row>
    <row r="422" spans="2:72" x14ac:dyDescent="0.2">
      <c r="B422" t="s">
        <v>274</v>
      </c>
      <c r="C422" s="16">
        <v>0.33579335793357901</v>
      </c>
      <c r="D422" s="16">
        <v>0.3</v>
      </c>
      <c r="E422" s="16">
        <v>0.35714285714285698</v>
      </c>
      <c r="F422" s="16">
        <v>0.27272727272727298</v>
      </c>
      <c r="G422" s="16">
        <v>0.31578947368421101</v>
      </c>
      <c r="H422" s="16">
        <v>0.4</v>
      </c>
      <c r="I422" s="16">
        <v>0.29508196721311503</v>
      </c>
      <c r="J422" s="16">
        <v>0.53125</v>
      </c>
      <c r="K422" s="16">
        <v>0.31578947368421101</v>
      </c>
      <c r="L422" s="16">
        <v>0.340425531914894</v>
      </c>
      <c r="M422" s="16">
        <v>0.476190476190476</v>
      </c>
      <c r="N422" s="16">
        <v>0.27777777777777801</v>
      </c>
      <c r="O422" s="16">
        <v>0.57142857142857095</v>
      </c>
      <c r="P422" s="16"/>
      <c r="Q422" s="16">
        <v>0.11111111111111099</v>
      </c>
      <c r="R422" s="16">
        <v>0.35294117647058798</v>
      </c>
      <c r="S422" s="16">
        <v>0.14285714285714299</v>
      </c>
      <c r="T422" s="16">
        <v>0.46666666666666701</v>
      </c>
      <c r="U422" s="16">
        <v>0.314285714285714</v>
      </c>
      <c r="V422" s="16">
        <v>0.42307692307692302</v>
      </c>
      <c r="W422" s="16">
        <v>0.41071428571428598</v>
      </c>
      <c r="X422" s="16">
        <v>0.36923076923076897</v>
      </c>
      <c r="Y422" s="16">
        <v>0.31535269709543601</v>
      </c>
      <c r="Z422" s="16"/>
      <c r="AA422" s="16">
        <v>0.34745762711864397</v>
      </c>
      <c r="AB422" s="16">
        <v>0.32679738562091498</v>
      </c>
      <c r="AC422" s="16"/>
      <c r="AD422" s="16">
        <v>0.30434782608695699</v>
      </c>
      <c r="AE422" s="16">
        <v>0.41666666666666702</v>
      </c>
      <c r="AF422" s="16">
        <v>0.36363636363636398</v>
      </c>
      <c r="AG422" s="16">
        <v>0.32500000000000001</v>
      </c>
      <c r="AH422" s="16">
        <v>0.28947368421052599</v>
      </c>
      <c r="AI422" s="16">
        <v>0.43137254901960798</v>
      </c>
      <c r="AJ422" s="16">
        <v>0.34666666666666701</v>
      </c>
      <c r="AK422" s="16">
        <v>0.31343283582089598</v>
      </c>
      <c r="AL422" s="16">
        <v>0.402985074626866</v>
      </c>
      <c r="AM422" s="16">
        <v>0.26605504587155998</v>
      </c>
      <c r="AN422" s="16"/>
      <c r="AO422" s="16">
        <v>0.337209302325581</v>
      </c>
      <c r="AP422" s="16">
        <v>0.391891891891892</v>
      </c>
      <c r="AQ422" s="16">
        <v>0.25217391304347803</v>
      </c>
      <c r="AR422" s="16">
        <v>0.44067796610169502</v>
      </c>
      <c r="AS422" s="16">
        <v>0.18918918918918901</v>
      </c>
      <c r="AT422" s="16">
        <v>0.375</v>
      </c>
      <c r="AU422" s="16"/>
      <c r="AV422" s="16">
        <v>0.25</v>
      </c>
      <c r="AW422" s="16">
        <v>0</v>
      </c>
      <c r="AX422" s="16">
        <v>0.13636363636363599</v>
      </c>
      <c r="AY422" s="16">
        <v>0.42857142857142899</v>
      </c>
      <c r="AZ422" s="16">
        <v>0</v>
      </c>
      <c r="BA422" s="16">
        <v>0.28947368421052599</v>
      </c>
      <c r="BB422" s="16">
        <v>0.26984126984126999</v>
      </c>
      <c r="BC422" s="16">
        <v>0.41666666666666702</v>
      </c>
      <c r="BD422" s="16">
        <v>0.375</v>
      </c>
      <c r="BE422" s="16">
        <v>0.35555555555555601</v>
      </c>
      <c r="BF422" s="16">
        <v>0.40322580645161299</v>
      </c>
      <c r="BG422" s="16">
        <v>0.57142857142857095</v>
      </c>
      <c r="BH422" s="16">
        <v>0.45454545454545497</v>
      </c>
      <c r="BI422" s="16">
        <v>0.625</v>
      </c>
      <c r="BJ422" s="16">
        <v>0.57142857142857095</v>
      </c>
      <c r="BK422" s="16">
        <v>0.5</v>
      </c>
      <c r="BL422" s="16">
        <v>0.19047619047618999</v>
      </c>
      <c r="BM422" s="16">
        <v>0.28571428571428598</v>
      </c>
      <c r="BN422" s="16">
        <v>0.35714285714285698</v>
      </c>
      <c r="BO422" s="16"/>
      <c r="BP422" s="16">
        <v>0.31786542923433903</v>
      </c>
      <c r="BQ422" s="16"/>
      <c r="BR422" s="16">
        <v>0.30752212389380501</v>
      </c>
      <c r="BS422" s="16"/>
      <c r="BT422" s="16">
        <v>0.336231884057971</v>
      </c>
    </row>
    <row r="423" spans="2:72" x14ac:dyDescent="0.2">
      <c r="B423" t="s">
        <v>275</v>
      </c>
      <c r="C423" s="16">
        <v>0.26937269372693701</v>
      </c>
      <c r="D423" s="16">
        <v>0.19047619047618999</v>
      </c>
      <c r="E423" s="16">
        <v>0.28571428571428598</v>
      </c>
      <c r="F423" s="16">
        <v>0.45454545454545497</v>
      </c>
      <c r="G423" s="16">
        <v>0.42105263157894701</v>
      </c>
      <c r="H423" s="16">
        <v>0.36</v>
      </c>
      <c r="I423" s="16">
        <v>0.31147540983606598</v>
      </c>
      <c r="J423" s="16">
        <v>0.28125</v>
      </c>
      <c r="K423" s="16">
        <v>0.31578947368421101</v>
      </c>
      <c r="L423" s="16">
        <v>0.25531914893617003</v>
      </c>
      <c r="M423" s="16">
        <v>0.19047619047618999</v>
      </c>
      <c r="N423" s="16">
        <v>0.38888888888888901</v>
      </c>
      <c r="O423" s="16">
        <v>0.28571428571428598</v>
      </c>
      <c r="P423" s="16"/>
      <c r="Q423" s="16">
        <v>0.5</v>
      </c>
      <c r="R423" s="16">
        <v>0.23529411764705899</v>
      </c>
      <c r="S423" s="16">
        <v>0.39285714285714302</v>
      </c>
      <c r="T423" s="16">
        <v>0.4</v>
      </c>
      <c r="U423" s="16">
        <v>0.34285714285714303</v>
      </c>
      <c r="V423" s="16">
        <v>0.15384615384615399</v>
      </c>
      <c r="W423" s="16">
        <v>0.214285714285714</v>
      </c>
      <c r="X423" s="16">
        <v>0.32307692307692298</v>
      </c>
      <c r="Y423" s="16">
        <v>0.23651452282157701</v>
      </c>
      <c r="Z423" s="16"/>
      <c r="AA423" s="16">
        <v>0.28813559322033899</v>
      </c>
      <c r="AB423" s="16">
        <v>0.25490196078431399</v>
      </c>
      <c r="AC423" s="16"/>
      <c r="AD423" s="16">
        <v>0.32608695652173902</v>
      </c>
      <c r="AE423" s="16">
        <v>0.25</v>
      </c>
      <c r="AF423" s="16">
        <v>0.18181818181818199</v>
      </c>
      <c r="AG423" s="16">
        <v>0.32500000000000001</v>
      </c>
      <c r="AH423" s="16">
        <v>0.26315789473684198</v>
      </c>
      <c r="AI423" s="16">
        <v>0.25490196078431399</v>
      </c>
      <c r="AJ423" s="16">
        <v>0.24</v>
      </c>
      <c r="AK423" s="16">
        <v>0.238805970149254</v>
      </c>
      <c r="AL423" s="16">
        <v>0.29850746268656703</v>
      </c>
      <c r="AM423" s="16">
        <v>0.27522935779816499</v>
      </c>
      <c r="AN423" s="16"/>
      <c r="AO423" s="16">
        <v>0.26744186046511598</v>
      </c>
      <c r="AP423" s="16">
        <v>0.25675675675675702</v>
      </c>
      <c r="AQ423" s="16">
        <v>0.26956521739130401</v>
      </c>
      <c r="AR423" s="16">
        <v>0.322033898305085</v>
      </c>
      <c r="AS423" s="16">
        <v>0.27027027027027001</v>
      </c>
      <c r="AT423" s="16">
        <v>0.125</v>
      </c>
      <c r="AU423" s="16"/>
      <c r="AV423" s="16">
        <v>0.5</v>
      </c>
      <c r="AW423" s="16">
        <v>0</v>
      </c>
      <c r="AX423" s="16">
        <v>0.24242424242424199</v>
      </c>
      <c r="AY423" s="16">
        <v>0.28571428571428598</v>
      </c>
      <c r="AZ423" s="16">
        <v>0.5</v>
      </c>
      <c r="BA423" s="16">
        <v>0.28947368421052599</v>
      </c>
      <c r="BB423" s="16">
        <v>0.28571428571428598</v>
      </c>
      <c r="BC423" s="16">
        <v>0.25</v>
      </c>
      <c r="BD423" s="16">
        <v>0.5</v>
      </c>
      <c r="BE423" s="16">
        <v>0.27407407407407403</v>
      </c>
      <c r="BF423" s="16">
        <v>0.225806451612903</v>
      </c>
      <c r="BG423" s="16">
        <v>0.28571428571428598</v>
      </c>
      <c r="BH423" s="16">
        <v>0.29090909090909101</v>
      </c>
      <c r="BI423" s="16">
        <v>0.125</v>
      </c>
      <c r="BJ423" s="16">
        <v>0.28571428571428598</v>
      </c>
      <c r="BK423" s="16">
        <v>0.16666666666666699</v>
      </c>
      <c r="BL423" s="16">
        <v>0.19047619047618999</v>
      </c>
      <c r="BM423" s="16">
        <v>0.5</v>
      </c>
      <c r="BN423" s="16">
        <v>0.214285714285714</v>
      </c>
      <c r="BO423" s="16"/>
      <c r="BP423" s="16">
        <v>0.26914153132250601</v>
      </c>
      <c r="BQ423" s="16"/>
      <c r="BR423" s="16">
        <v>0.29203539823008901</v>
      </c>
      <c r="BS423" s="16"/>
      <c r="BT423" s="16">
        <v>0.24927536231884101</v>
      </c>
    </row>
    <row r="424" spans="2:72" x14ac:dyDescent="0.2">
      <c r="B424" t="s">
        <v>90</v>
      </c>
      <c r="C424" s="16">
        <v>1.66051660516605E-2</v>
      </c>
      <c r="D424" s="16">
        <v>1.4285714285714299E-2</v>
      </c>
      <c r="E424" s="16">
        <v>0</v>
      </c>
      <c r="F424" s="16">
        <v>0</v>
      </c>
      <c r="G424" s="16">
        <v>0</v>
      </c>
      <c r="H424" s="16">
        <v>0</v>
      </c>
      <c r="I424" s="16">
        <v>0</v>
      </c>
      <c r="J424" s="16">
        <v>3.125E-2</v>
      </c>
      <c r="K424" s="16">
        <v>0</v>
      </c>
      <c r="L424" s="16">
        <v>6.3829787234042507E-2</v>
      </c>
      <c r="M424" s="16">
        <v>4.7619047619047603E-2</v>
      </c>
      <c r="N424" s="16">
        <v>5.5555555555555601E-2</v>
      </c>
      <c r="O424" s="16">
        <v>0</v>
      </c>
      <c r="P424" s="16"/>
      <c r="Q424" s="16">
        <v>0.16666666666666699</v>
      </c>
      <c r="R424" s="16">
        <v>0</v>
      </c>
      <c r="S424" s="16">
        <v>0.107142857142857</v>
      </c>
      <c r="T424" s="16">
        <v>0</v>
      </c>
      <c r="U424" s="16">
        <v>2.8571428571428598E-2</v>
      </c>
      <c r="V424" s="16">
        <v>1.9230769230769201E-2</v>
      </c>
      <c r="W424" s="16">
        <v>1.7857142857142901E-2</v>
      </c>
      <c r="X424" s="16">
        <v>0</v>
      </c>
      <c r="Y424" s="16">
        <v>0</v>
      </c>
      <c r="Z424" s="16"/>
      <c r="AA424" s="16">
        <v>3.8135593220338999E-2</v>
      </c>
      <c r="AB424" s="16">
        <v>0</v>
      </c>
      <c r="AC424" s="16"/>
      <c r="AD424" s="16">
        <v>6.5217391304347797E-2</v>
      </c>
      <c r="AE424" s="16">
        <v>4.1666666666666699E-2</v>
      </c>
      <c r="AF424" s="16">
        <v>4.5454545454545497E-2</v>
      </c>
      <c r="AG424" s="16">
        <v>2.5000000000000001E-2</v>
      </c>
      <c r="AH424" s="16">
        <v>0</v>
      </c>
      <c r="AI424" s="16">
        <v>1.9607843137254902E-2</v>
      </c>
      <c r="AJ424" s="16">
        <v>0</v>
      </c>
      <c r="AK424" s="16">
        <v>1.49253731343284E-2</v>
      </c>
      <c r="AL424" s="16">
        <v>0</v>
      </c>
      <c r="AM424" s="16">
        <v>9.1743119266055103E-3</v>
      </c>
      <c r="AN424" s="16"/>
      <c r="AO424" s="16">
        <v>2.9069767441860499E-2</v>
      </c>
      <c r="AP424" s="16">
        <v>1.35135135135135E-2</v>
      </c>
      <c r="AQ424" s="16">
        <v>8.6956521739130401E-3</v>
      </c>
      <c r="AR424" s="16">
        <v>0</v>
      </c>
      <c r="AS424" s="16">
        <v>0</v>
      </c>
      <c r="AT424" s="16">
        <v>0</v>
      </c>
      <c r="AU424" s="16"/>
      <c r="AV424" s="16">
        <v>0</v>
      </c>
      <c r="AW424" s="16">
        <v>0</v>
      </c>
      <c r="AX424" s="16">
        <v>0</v>
      </c>
      <c r="AY424" s="16">
        <v>0</v>
      </c>
      <c r="AZ424" s="16">
        <v>0.5</v>
      </c>
      <c r="BA424" s="16">
        <v>5.2631578947368397E-2</v>
      </c>
      <c r="BB424" s="16">
        <v>1.58730158730159E-2</v>
      </c>
      <c r="BC424" s="16">
        <v>0</v>
      </c>
      <c r="BD424" s="16">
        <v>0</v>
      </c>
      <c r="BE424" s="16">
        <v>0</v>
      </c>
      <c r="BF424" s="16">
        <v>1.6129032258064498E-2</v>
      </c>
      <c r="BG424" s="16">
        <v>0</v>
      </c>
      <c r="BH424" s="16">
        <v>1.8181818181818198E-2</v>
      </c>
      <c r="BI424" s="16">
        <v>0.125</v>
      </c>
      <c r="BJ424" s="16">
        <v>0</v>
      </c>
      <c r="BK424" s="16">
        <v>0</v>
      </c>
      <c r="BL424" s="16">
        <v>4.7619047619047603E-2</v>
      </c>
      <c r="BM424" s="16">
        <v>0</v>
      </c>
      <c r="BN424" s="16">
        <v>7.1428571428571397E-2</v>
      </c>
      <c r="BO424" s="16"/>
      <c r="BP424" s="16">
        <v>1.3921113689095099E-2</v>
      </c>
      <c r="BQ424" s="16"/>
      <c r="BR424" s="16">
        <v>1.54867256637168E-2</v>
      </c>
      <c r="BS424" s="16"/>
      <c r="BT424" s="16">
        <v>1.4492753623188401E-2</v>
      </c>
    </row>
    <row r="425" spans="2:72" x14ac:dyDescent="0.2">
      <c r="B425" t="s">
        <v>276</v>
      </c>
      <c r="C425" s="16">
        <v>0</v>
      </c>
      <c r="D425" s="16">
        <v>0</v>
      </c>
      <c r="E425" s="16">
        <v>0</v>
      </c>
      <c r="F425" s="16">
        <v>0</v>
      </c>
      <c r="G425" s="16">
        <v>0</v>
      </c>
      <c r="H425" s="16">
        <v>0</v>
      </c>
      <c r="I425" s="16">
        <v>0</v>
      </c>
      <c r="J425" s="16">
        <v>0</v>
      </c>
      <c r="K425" s="16">
        <v>0</v>
      </c>
      <c r="L425" s="16">
        <v>0</v>
      </c>
      <c r="M425" s="16">
        <v>0</v>
      </c>
      <c r="N425" s="16">
        <v>0</v>
      </c>
      <c r="O425" s="16">
        <v>0</v>
      </c>
      <c r="P425" s="16"/>
      <c r="Q425" s="16">
        <v>0</v>
      </c>
      <c r="R425" s="16">
        <v>0</v>
      </c>
      <c r="S425" s="16">
        <v>0</v>
      </c>
      <c r="T425" s="16">
        <v>0</v>
      </c>
      <c r="U425" s="16">
        <v>0</v>
      </c>
      <c r="V425" s="16">
        <v>0</v>
      </c>
      <c r="W425" s="16">
        <v>0</v>
      </c>
      <c r="X425" s="16">
        <v>0</v>
      </c>
      <c r="Y425" s="16">
        <v>0</v>
      </c>
      <c r="Z425" s="16"/>
      <c r="AA425" s="16">
        <v>0</v>
      </c>
      <c r="AB425" s="16">
        <v>0</v>
      </c>
      <c r="AC425" s="16"/>
      <c r="AD425" s="16">
        <v>0</v>
      </c>
      <c r="AE425" s="16">
        <v>0</v>
      </c>
      <c r="AF425" s="16">
        <v>0</v>
      </c>
      <c r="AG425" s="16">
        <v>0</v>
      </c>
      <c r="AH425" s="16">
        <v>0</v>
      </c>
      <c r="AI425" s="16">
        <v>0</v>
      </c>
      <c r="AJ425" s="16">
        <v>0</v>
      </c>
      <c r="AK425" s="16">
        <v>0</v>
      </c>
      <c r="AL425" s="16">
        <v>0</v>
      </c>
      <c r="AM425" s="16">
        <v>0</v>
      </c>
      <c r="AN425" s="16"/>
      <c r="AO425" s="16">
        <v>0</v>
      </c>
      <c r="AP425" s="16">
        <v>0</v>
      </c>
      <c r="AQ425" s="16">
        <v>0</v>
      </c>
      <c r="AR425" s="16">
        <v>0</v>
      </c>
      <c r="AS425" s="16">
        <v>0</v>
      </c>
      <c r="AT425" s="16">
        <v>0</v>
      </c>
      <c r="AU425" s="16"/>
      <c r="AV425" s="16">
        <v>0</v>
      </c>
      <c r="AW425" s="16">
        <v>0</v>
      </c>
      <c r="AX425" s="16">
        <v>0</v>
      </c>
      <c r="AY425" s="16">
        <v>0</v>
      </c>
      <c r="AZ425" s="16">
        <v>0</v>
      </c>
      <c r="BA425" s="16">
        <v>0</v>
      </c>
      <c r="BB425" s="16">
        <v>0</v>
      </c>
      <c r="BC425" s="16">
        <v>0</v>
      </c>
      <c r="BD425" s="16">
        <v>0</v>
      </c>
      <c r="BE425" s="16">
        <v>0</v>
      </c>
      <c r="BF425" s="16">
        <v>0</v>
      </c>
      <c r="BG425" s="16">
        <v>0</v>
      </c>
      <c r="BH425" s="16">
        <v>0</v>
      </c>
      <c r="BI425" s="16">
        <v>0</v>
      </c>
      <c r="BJ425" s="16">
        <v>0</v>
      </c>
      <c r="BK425" s="16">
        <v>0</v>
      </c>
      <c r="BL425" s="16">
        <v>0</v>
      </c>
      <c r="BM425" s="16">
        <v>0</v>
      </c>
      <c r="BN425" s="16">
        <v>0</v>
      </c>
      <c r="BO425" s="16"/>
      <c r="BP425" s="16">
        <v>0</v>
      </c>
      <c r="BQ425" s="16"/>
      <c r="BR425" s="16">
        <v>0</v>
      </c>
      <c r="BS425" s="16"/>
      <c r="BT425" s="16">
        <v>0</v>
      </c>
    </row>
    <row r="426" spans="2:72" x14ac:dyDescent="0.2">
      <c r="B426" t="s">
        <v>277</v>
      </c>
      <c r="C426" s="16">
        <v>0</v>
      </c>
      <c r="D426" s="16">
        <v>0</v>
      </c>
      <c r="E426" s="16">
        <v>0</v>
      </c>
      <c r="F426" s="16">
        <v>0</v>
      </c>
      <c r="G426" s="16">
        <v>0</v>
      </c>
      <c r="H426" s="16">
        <v>0</v>
      </c>
      <c r="I426" s="16">
        <v>0</v>
      </c>
      <c r="J426" s="16">
        <v>0</v>
      </c>
      <c r="K426" s="16">
        <v>0</v>
      </c>
      <c r="L426" s="16">
        <v>0</v>
      </c>
      <c r="M426" s="16">
        <v>0</v>
      </c>
      <c r="N426" s="16">
        <v>0</v>
      </c>
      <c r="O426" s="16">
        <v>0</v>
      </c>
      <c r="P426" s="16"/>
      <c r="Q426" s="16">
        <v>0</v>
      </c>
      <c r="R426" s="16">
        <v>0</v>
      </c>
      <c r="S426" s="16">
        <v>0</v>
      </c>
      <c r="T426" s="16">
        <v>0</v>
      </c>
      <c r="U426" s="16">
        <v>0</v>
      </c>
      <c r="V426" s="16">
        <v>0</v>
      </c>
      <c r="W426" s="16">
        <v>0</v>
      </c>
      <c r="X426" s="16">
        <v>0</v>
      </c>
      <c r="Y426" s="16">
        <v>0</v>
      </c>
      <c r="Z426" s="16"/>
      <c r="AA426" s="16">
        <v>0</v>
      </c>
      <c r="AB426" s="16">
        <v>0</v>
      </c>
      <c r="AC426" s="16"/>
      <c r="AD426" s="16">
        <v>0</v>
      </c>
      <c r="AE426" s="16">
        <v>0</v>
      </c>
      <c r="AF426" s="16">
        <v>0</v>
      </c>
      <c r="AG426" s="16">
        <v>0</v>
      </c>
      <c r="AH426" s="16">
        <v>0</v>
      </c>
      <c r="AI426" s="16">
        <v>0</v>
      </c>
      <c r="AJ426" s="16">
        <v>0</v>
      </c>
      <c r="AK426" s="16">
        <v>0</v>
      </c>
      <c r="AL426" s="16">
        <v>0</v>
      </c>
      <c r="AM426" s="16">
        <v>0</v>
      </c>
      <c r="AN426" s="16"/>
      <c r="AO426" s="16">
        <v>0</v>
      </c>
      <c r="AP426" s="16">
        <v>0</v>
      </c>
      <c r="AQ426" s="16">
        <v>0</v>
      </c>
      <c r="AR426" s="16">
        <v>0</v>
      </c>
      <c r="AS426" s="16">
        <v>0</v>
      </c>
      <c r="AT426" s="16">
        <v>0</v>
      </c>
      <c r="AU426" s="16"/>
      <c r="AV426" s="16">
        <v>0</v>
      </c>
      <c r="AW426" s="16">
        <v>0</v>
      </c>
      <c r="AX426" s="16">
        <v>0</v>
      </c>
      <c r="AY426" s="16">
        <v>0</v>
      </c>
      <c r="AZ426" s="16">
        <v>0</v>
      </c>
      <c r="BA426" s="16">
        <v>0</v>
      </c>
      <c r="BB426" s="16">
        <v>0</v>
      </c>
      <c r="BC426" s="16">
        <v>0</v>
      </c>
      <c r="BD426" s="16">
        <v>0</v>
      </c>
      <c r="BE426" s="16">
        <v>0</v>
      </c>
      <c r="BF426" s="16">
        <v>0</v>
      </c>
      <c r="BG426" s="16">
        <v>0</v>
      </c>
      <c r="BH426" s="16">
        <v>0</v>
      </c>
      <c r="BI426" s="16">
        <v>0</v>
      </c>
      <c r="BJ426" s="16">
        <v>0</v>
      </c>
      <c r="BK426" s="16">
        <v>0</v>
      </c>
      <c r="BL426" s="16">
        <v>0</v>
      </c>
      <c r="BM426" s="16">
        <v>0</v>
      </c>
      <c r="BN426" s="16">
        <v>0</v>
      </c>
      <c r="BO426" s="16"/>
      <c r="BP426" s="16">
        <v>0</v>
      </c>
      <c r="BQ426" s="16"/>
      <c r="BR426" s="16">
        <v>0</v>
      </c>
      <c r="BS426" s="16"/>
      <c r="BT426" s="16">
        <v>0</v>
      </c>
    </row>
    <row r="427" spans="2:72" x14ac:dyDescent="0.2">
      <c r="B427" t="s">
        <v>278</v>
      </c>
      <c r="C427" s="16">
        <v>0</v>
      </c>
      <c r="D427" s="16">
        <v>0</v>
      </c>
      <c r="E427" s="16">
        <v>0</v>
      </c>
      <c r="F427" s="16">
        <v>0</v>
      </c>
      <c r="G427" s="16">
        <v>0</v>
      </c>
      <c r="H427" s="16">
        <v>0</v>
      </c>
      <c r="I427" s="16">
        <v>0</v>
      </c>
      <c r="J427" s="16">
        <v>0</v>
      </c>
      <c r="K427" s="16">
        <v>0</v>
      </c>
      <c r="L427" s="16">
        <v>0</v>
      </c>
      <c r="M427" s="16">
        <v>0</v>
      </c>
      <c r="N427" s="16">
        <v>0</v>
      </c>
      <c r="O427" s="16">
        <v>0</v>
      </c>
      <c r="P427" s="16"/>
      <c r="Q427" s="16">
        <v>0</v>
      </c>
      <c r="R427" s="16">
        <v>0</v>
      </c>
      <c r="S427" s="16">
        <v>0</v>
      </c>
      <c r="T427" s="16">
        <v>0</v>
      </c>
      <c r="U427" s="16">
        <v>0</v>
      </c>
      <c r="V427" s="16">
        <v>0</v>
      </c>
      <c r="W427" s="16">
        <v>0</v>
      </c>
      <c r="X427" s="16">
        <v>0</v>
      </c>
      <c r="Y427" s="16">
        <v>0</v>
      </c>
      <c r="Z427" s="16"/>
      <c r="AA427" s="16">
        <v>0</v>
      </c>
      <c r="AB427" s="16">
        <v>0</v>
      </c>
      <c r="AC427" s="16"/>
      <c r="AD427" s="16">
        <v>0</v>
      </c>
      <c r="AE427" s="16">
        <v>0</v>
      </c>
      <c r="AF427" s="16">
        <v>0</v>
      </c>
      <c r="AG427" s="16">
        <v>0</v>
      </c>
      <c r="AH427" s="16">
        <v>0</v>
      </c>
      <c r="AI427" s="16">
        <v>0</v>
      </c>
      <c r="AJ427" s="16">
        <v>0</v>
      </c>
      <c r="AK427" s="16">
        <v>0</v>
      </c>
      <c r="AL427" s="16">
        <v>0</v>
      </c>
      <c r="AM427" s="16">
        <v>0</v>
      </c>
      <c r="AN427" s="16"/>
      <c r="AO427" s="16">
        <v>0</v>
      </c>
      <c r="AP427" s="16">
        <v>0</v>
      </c>
      <c r="AQ427" s="16">
        <v>0</v>
      </c>
      <c r="AR427" s="16">
        <v>0</v>
      </c>
      <c r="AS427" s="16">
        <v>0</v>
      </c>
      <c r="AT427" s="16">
        <v>0</v>
      </c>
      <c r="AU427" s="16"/>
      <c r="AV427" s="16">
        <v>0</v>
      </c>
      <c r="AW427" s="16">
        <v>0</v>
      </c>
      <c r="AX427" s="16">
        <v>0</v>
      </c>
      <c r="AY427" s="16">
        <v>0</v>
      </c>
      <c r="AZ427" s="16">
        <v>0</v>
      </c>
      <c r="BA427" s="16">
        <v>0</v>
      </c>
      <c r="BB427" s="16">
        <v>0</v>
      </c>
      <c r="BC427" s="16">
        <v>0</v>
      </c>
      <c r="BD427" s="16">
        <v>0</v>
      </c>
      <c r="BE427" s="16">
        <v>0</v>
      </c>
      <c r="BF427" s="16">
        <v>0</v>
      </c>
      <c r="BG427" s="16">
        <v>0</v>
      </c>
      <c r="BH427" s="16">
        <v>0</v>
      </c>
      <c r="BI427" s="16">
        <v>0</v>
      </c>
      <c r="BJ427" s="16">
        <v>0</v>
      </c>
      <c r="BK427" s="16">
        <v>0</v>
      </c>
      <c r="BL427" s="16">
        <v>0</v>
      </c>
      <c r="BM427" s="16">
        <v>0</v>
      </c>
      <c r="BN427" s="16">
        <v>0</v>
      </c>
      <c r="BO427" s="16"/>
      <c r="BP427" s="16">
        <v>0</v>
      </c>
      <c r="BQ427" s="16"/>
      <c r="BR427" s="16">
        <v>0</v>
      </c>
      <c r="BS427" s="16"/>
      <c r="BT427" s="16">
        <v>0</v>
      </c>
    </row>
    <row r="428" spans="2:72" x14ac:dyDescent="0.2">
      <c r="B428" t="s">
        <v>279</v>
      </c>
      <c r="C428" s="16">
        <v>0</v>
      </c>
      <c r="D428" s="16">
        <v>0</v>
      </c>
      <c r="E428" s="16">
        <v>0</v>
      </c>
      <c r="F428" s="16">
        <v>0</v>
      </c>
      <c r="G428" s="16">
        <v>0</v>
      </c>
      <c r="H428" s="16">
        <v>0</v>
      </c>
      <c r="I428" s="16">
        <v>0</v>
      </c>
      <c r="J428" s="16">
        <v>0</v>
      </c>
      <c r="K428" s="16">
        <v>0</v>
      </c>
      <c r="L428" s="16">
        <v>0</v>
      </c>
      <c r="M428" s="16">
        <v>0</v>
      </c>
      <c r="N428" s="16">
        <v>0</v>
      </c>
      <c r="O428" s="16">
        <v>0</v>
      </c>
      <c r="P428" s="16"/>
      <c r="Q428" s="16">
        <v>0</v>
      </c>
      <c r="R428" s="16">
        <v>0</v>
      </c>
      <c r="S428" s="16">
        <v>0</v>
      </c>
      <c r="T428" s="16">
        <v>0</v>
      </c>
      <c r="U428" s="16">
        <v>0</v>
      </c>
      <c r="V428" s="16">
        <v>0</v>
      </c>
      <c r="W428" s="16">
        <v>0</v>
      </c>
      <c r="X428" s="16">
        <v>0</v>
      </c>
      <c r="Y428" s="16">
        <v>0</v>
      </c>
      <c r="Z428" s="16"/>
      <c r="AA428" s="16">
        <v>0</v>
      </c>
      <c r="AB428" s="16">
        <v>0</v>
      </c>
      <c r="AC428" s="16"/>
      <c r="AD428" s="16">
        <v>0</v>
      </c>
      <c r="AE428" s="16">
        <v>0</v>
      </c>
      <c r="AF428" s="16">
        <v>0</v>
      </c>
      <c r="AG428" s="16">
        <v>0</v>
      </c>
      <c r="AH428" s="16">
        <v>0</v>
      </c>
      <c r="AI428" s="16">
        <v>0</v>
      </c>
      <c r="AJ428" s="16">
        <v>0</v>
      </c>
      <c r="AK428" s="16">
        <v>0</v>
      </c>
      <c r="AL428" s="16">
        <v>0</v>
      </c>
      <c r="AM428" s="16">
        <v>0</v>
      </c>
      <c r="AN428" s="16"/>
      <c r="AO428" s="16">
        <v>0</v>
      </c>
      <c r="AP428" s="16">
        <v>0</v>
      </c>
      <c r="AQ428" s="16">
        <v>0</v>
      </c>
      <c r="AR428" s="16">
        <v>0</v>
      </c>
      <c r="AS428" s="16">
        <v>0</v>
      </c>
      <c r="AT428" s="16">
        <v>0</v>
      </c>
      <c r="AU428" s="16"/>
      <c r="AV428" s="16">
        <v>0</v>
      </c>
      <c r="AW428" s="16">
        <v>0</v>
      </c>
      <c r="AX428" s="16">
        <v>0</v>
      </c>
      <c r="AY428" s="16">
        <v>0</v>
      </c>
      <c r="AZ428" s="16">
        <v>0</v>
      </c>
      <c r="BA428" s="16">
        <v>0</v>
      </c>
      <c r="BB428" s="16">
        <v>0</v>
      </c>
      <c r="BC428" s="16">
        <v>0</v>
      </c>
      <c r="BD428" s="16">
        <v>0</v>
      </c>
      <c r="BE428" s="16">
        <v>0</v>
      </c>
      <c r="BF428" s="16">
        <v>0</v>
      </c>
      <c r="BG428" s="16">
        <v>0</v>
      </c>
      <c r="BH428" s="16">
        <v>0</v>
      </c>
      <c r="BI428" s="16">
        <v>0</v>
      </c>
      <c r="BJ428" s="16">
        <v>0</v>
      </c>
      <c r="BK428" s="16">
        <v>0</v>
      </c>
      <c r="BL428" s="16">
        <v>0</v>
      </c>
      <c r="BM428" s="16">
        <v>0</v>
      </c>
      <c r="BN428" s="16">
        <v>0</v>
      </c>
      <c r="BO428" s="16"/>
      <c r="BP428" s="16">
        <v>0</v>
      </c>
      <c r="BQ428" s="16"/>
      <c r="BR428" s="16">
        <v>0</v>
      </c>
      <c r="BS428" s="16"/>
      <c r="BT428" s="16">
        <v>0</v>
      </c>
    </row>
    <row r="429" spans="2:72" x14ac:dyDescent="0.2">
      <c r="B429" t="s">
        <v>280</v>
      </c>
      <c r="C429" s="16">
        <v>0</v>
      </c>
      <c r="D429" s="16">
        <v>0</v>
      </c>
      <c r="E429" s="16">
        <v>0</v>
      </c>
      <c r="F429" s="16">
        <v>0</v>
      </c>
      <c r="G429" s="16">
        <v>0</v>
      </c>
      <c r="H429" s="16">
        <v>0</v>
      </c>
      <c r="I429" s="16">
        <v>0</v>
      </c>
      <c r="J429" s="16">
        <v>0</v>
      </c>
      <c r="K429" s="16">
        <v>0</v>
      </c>
      <c r="L429" s="16">
        <v>0</v>
      </c>
      <c r="M429" s="16">
        <v>0</v>
      </c>
      <c r="N429" s="16">
        <v>0</v>
      </c>
      <c r="O429" s="16">
        <v>0</v>
      </c>
      <c r="P429" s="16"/>
      <c r="Q429" s="16">
        <v>0</v>
      </c>
      <c r="R429" s="16">
        <v>0</v>
      </c>
      <c r="S429" s="16">
        <v>0</v>
      </c>
      <c r="T429" s="16">
        <v>0</v>
      </c>
      <c r="U429" s="16">
        <v>0</v>
      </c>
      <c r="V429" s="16">
        <v>0</v>
      </c>
      <c r="W429" s="16">
        <v>0</v>
      </c>
      <c r="X429" s="16">
        <v>0</v>
      </c>
      <c r="Y429" s="16">
        <v>0</v>
      </c>
      <c r="Z429" s="16"/>
      <c r="AA429" s="16">
        <v>0</v>
      </c>
      <c r="AB429" s="16">
        <v>0</v>
      </c>
      <c r="AC429" s="16"/>
      <c r="AD429" s="16">
        <v>0</v>
      </c>
      <c r="AE429" s="16">
        <v>0</v>
      </c>
      <c r="AF429" s="16">
        <v>0</v>
      </c>
      <c r="AG429" s="16">
        <v>0</v>
      </c>
      <c r="AH429" s="16">
        <v>0</v>
      </c>
      <c r="AI429" s="16">
        <v>0</v>
      </c>
      <c r="AJ429" s="16">
        <v>0</v>
      </c>
      <c r="AK429" s="16">
        <v>0</v>
      </c>
      <c r="AL429" s="16">
        <v>0</v>
      </c>
      <c r="AM429" s="16">
        <v>0</v>
      </c>
      <c r="AN429" s="16"/>
      <c r="AO429" s="16">
        <v>0</v>
      </c>
      <c r="AP429" s="16">
        <v>0</v>
      </c>
      <c r="AQ429" s="16">
        <v>0</v>
      </c>
      <c r="AR429" s="16">
        <v>0</v>
      </c>
      <c r="AS429" s="16">
        <v>0</v>
      </c>
      <c r="AT429" s="16">
        <v>0</v>
      </c>
      <c r="AU429" s="16"/>
      <c r="AV429" s="16">
        <v>0</v>
      </c>
      <c r="AW429" s="16">
        <v>0</v>
      </c>
      <c r="AX429" s="16">
        <v>0</v>
      </c>
      <c r="AY429" s="16">
        <v>0</v>
      </c>
      <c r="AZ429" s="16">
        <v>0</v>
      </c>
      <c r="BA429" s="16">
        <v>0</v>
      </c>
      <c r="BB429" s="16">
        <v>0</v>
      </c>
      <c r="BC429" s="16">
        <v>0</v>
      </c>
      <c r="BD429" s="16">
        <v>0</v>
      </c>
      <c r="BE429" s="16">
        <v>0</v>
      </c>
      <c r="BF429" s="16">
        <v>0</v>
      </c>
      <c r="BG429" s="16">
        <v>0</v>
      </c>
      <c r="BH429" s="16">
        <v>0</v>
      </c>
      <c r="BI429" s="16">
        <v>0</v>
      </c>
      <c r="BJ429" s="16">
        <v>0</v>
      </c>
      <c r="BK429" s="16">
        <v>0</v>
      </c>
      <c r="BL429" s="16">
        <v>0</v>
      </c>
      <c r="BM429" s="16">
        <v>0</v>
      </c>
      <c r="BN429" s="16">
        <v>0</v>
      </c>
      <c r="BO429" s="16"/>
      <c r="BP429" s="16">
        <v>0</v>
      </c>
      <c r="BQ429" s="16"/>
      <c r="BR429" s="16">
        <v>0</v>
      </c>
      <c r="BS429" s="16"/>
      <c r="BT429" s="16">
        <v>0</v>
      </c>
    </row>
    <row r="430" spans="2:72" x14ac:dyDescent="0.2">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row>
    <row r="431" spans="2:72" x14ac:dyDescent="0.2">
      <c r="B431" s="6" t="s">
        <v>298</v>
      </c>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row>
    <row r="432" spans="2:72" x14ac:dyDescent="0.2">
      <c r="B432" s="22" t="s">
        <v>297</v>
      </c>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row>
    <row r="433" spans="2:72" x14ac:dyDescent="0.2">
      <c r="B433" t="s">
        <v>291</v>
      </c>
      <c r="C433" s="16">
        <v>0.477406679764244</v>
      </c>
      <c r="D433" s="16">
        <v>0.56281407035175901</v>
      </c>
      <c r="E433" s="16">
        <v>0.30232558139534899</v>
      </c>
      <c r="F433" s="16">
        <v>0.38095238095238099</v>
      </c>
      <c r="G433" s="16">
        <v>0.39393939393939398</v>
      </c>
      <c r="H433" s="16">
        <v>0.32</v>
      </c>
      <c r="I433" s="16">
        <v>0.45762711864406802</v>
      </c>
      <c r="J433" s="16">
        <v>0.48148148148148101</v>
      </c>
      <c r="K433" s="16">
        <v>0.57142857142857095</v>
      </c>
      <c r="L433" s="16">
        <v>0.46153846153846201</v>
      </c>
      <c r="M433" s="16">
        <v>0.33333333333333298</v>
      </c>
      <c r="N433" s="16">
        <v>0.6875</v>
      </c>
      <c r="O433" s="16">
        <v>0.2</v>
      </c>
      <c r="P433" s="16"/>
      <c r="Q433" s="16">
        <v>0.5</v>
      </c>
      <c r="R433" s="16">
        <v>0.25</v>
      </c>
      <c r="S433" s="16">
        <v>0.47058823529411797</v>
      </c>
      <c r="T433" s="16">
        <v>0.32258064516128998</v>
      </c>
      <c r="U433" s="16">
        <v>0.33333333333333298</v>
      </c>
      <c r="V433" s="16">
        <v>0.44230769230769201</v>
      </c>
      <c r="W433" s="16">
        <v>0.33928571428571402</v>
      </c>
      <c r="X433" s="16">
        <v>0.43636363636363601</v>
      </c>
      <c r="Y433" s="16">
        <v>0.56854838709677402</v>
      </c>
      <c r="Z433" s="16"/>
      <c r="AA433" s="16">
        <v>0.37864077669902901</v>
      </c>
      <c r="AB433" s="16">
        <v>0.54455445544554504</v>
      </c>
      <c r="AC433" s="16"/>
      <c r="AD433" s="16">
        <v>0.39024390243902402</v>
      </c>
      <c r="AE433" s="16">
        <v>0.45454545454545497</v>
      </c>
      <c r="AF433" s="16">
        <v>0.22222222222222199</v>
      </c>
      <c r="AG433" s="16">
        <v>0.36585365853658502</v>
      </c>
      <c r="AH433" s="16">
        <v>0.35135135135135098</v>
      </c>
      <c r="AI433" s="16">
        <v>0.36363636363636398</v>
      </c>
      <c r="AJ433" s="16">
        <v>0.512820512820513</v>
      </c>
      <c r="AK433" s="16">
        <v>0.53846153846153799</v>
      </c>
      <c r="AL433" s="16">
        <v>0.51666666666666705</v>
      </c>
      <c r="AM433" s="16">
        <v>0.61224489795918402</v>
      </c>
      <c r="AN433" s="16"/>
      <c r="AO433" s="16">
        <v>0.36942675159235699</v>
      </c>
      <c r="AP433" s="16">
        <v>0.44055944055944102</v>
      </c>
      <c r="AQ433" s="16">
        <v>0.480769230769231</v>
      </c>
      <c r="AR433" s="16">
        <v>0.52459016393442603</v>
      </c>
      <c r="AS433" s="16">
        <v>0.88235294117647101</v>
      </c>
      <c r="AT433" s="16">
        <v>1</v>
      </c>
      <c r="AU433" s="16"/>
      <c r="AV433" s="16">
        <v>0.5</v>
      </c>
      <c r="AW433" s="16">
        <v>0.5</v>
      </c>
      <c r="AX433" s="16">
        <v>0.74193548387096797</v>
      </c>
      <c r="AY433" s="16">
        <v>0.375</v>
      </c>
      <c r="AZ433" s="16">
        <v>1</v>
      </c>
      <c r="BA433" s="16">
        <v>0.5625</v>
      </c>
      <c r="BB433" s="16">
        <v>0.469387755102041</v>
      </c>
      <c r="BC433" s="16">
        <v>0.214285714285714</v>
      </c>
      <c r="BD433" s="16">
        <v>0.2</v>
      </c>
      <c r="BE433" s="16">
        <v>0.51200000000000001</v>
      </c>
      <c r="BF433" s="16">
        <v>0.48529411764705899</v>
      </c>
      <c r="BG433" s="16">
        <v>0.5</v>
      </c>
      <c r="BH433" s="16">
        <v>0.29787234042553201</v>
      </c>
      <c r="BI433" s="16">
        <v>0.38461538461538503</v>
      </c>
      <c r="BJ433" s="16">
        <v>0.57142857142857095</v>
      </c>
      <c r="BK433" s="16">
        <v>0.21052631578947401</v>
      </c>
      <c r="BL433" s="16">
        <v>0.38888888888888901</v>
      </c>
      <c r="BM433" s="16">
        <v>0.45454545454545497</v>
      </c>
      <c r="BN433" s="16">
        <v>0.3125</v>
      </c>
      <c r="BO433" s="16"/>
      <c r="BP433" s="16">
        <v>0.52322738386308099</v>
      </c>
      <c r="BQ433" s="16"/>
      <c r="BR433" s="16">
        <v>0.49172576832151299</v>
      </c>
      <c r="BS433" s="16"/>
      <c r="BT433" s="16">
        <v>0.51343283582089505</v>
      </c>
    </row>
    <row r="434" spans="2:72" x14ac:dyDescent="0.2">
      <c r="B434" t="s">
        <v>292</v>
      </c>
      <c r="C434" s="16">
        <v>0.43025540275049101</v>
      </c>
      <c r="D434" s="16">
        <v>0.35175879396984899</v>
      </c>
      <c r="E434" s="16">
        <v>0.55813953488372103</v>
      </c>
      <c r="F434" s="16">
        <v>0.52380952380952395</v>
      </c>
      <c r="G434" s="16">
        <v>0.54545454545454497</v>
      </c>
      <c r="H434" s="16">
        <v>0.6</v>
      </c>
      <c r="I434" s="16">
        <v>0.47457627118644102</v>
      </c>
      <c r="J434" s="16">
        <v>0.407407407407407</v>
      </c>
      <c r="K434" s="16">
        <v>0.28571428571428598</v>
      </c>
      <c r="L434" s="16">
        <v>0.43589743589743601</v>
      </c>
      <c r="M434" s="16">
        <v>0.52380952380952395</v>
      </c>
      <c r="N434" s="16">
        <v>0.3125</v>
      </c>
      <c r="O434" s="16">
        <v>0.6</v>
      </c>
      <c r="P434" s="16"/>
      <c r="Q434" s="16">
        <v>0.42857142857142899</v>
      </c>
      <c r="R434" s="16">
        <v>0.58333333333333304</v>
      </c>
      <c r="S434" s="16">
        <v>0.52941176470588203</v>
      </c>
      <c r="T434" s="16">
        <v>0.64516129032258096</v>
      </c>
      <c r="U434" s="16">
        <v>0.45833333333333298</v>
      </c>
      <c r="V434" s="16">
        <v>0.480769230769231</v>
      </c>
      <c r="W434" s="16">
        <v>0.57142857142857095</v>
      </c>
      <c r="X434" s="16">
        <v>0.43636363636363601</v>
      </c>
      <c r="Y434" s="16">
        <v>0.342741935483871</v>
      </c>
      <c r="Z434" s="16"/>
      <c r="AA434" s="16">
        <v>0.53398058252427205</v>
      </c>
      <c r="AB434" s="16">
        <v>0.35973597359735998</v>
      </c>
      <c r="AC434" s="16"/>
      <c r="AD434" s="16">
        <v>0.46341463414634099</v>
      </c>
      <c r="AE434" s="16">
        <v>0.5</v>
      </c>
      <c r="AF434" s="16">
        <v>0.72222222222222199</v>
      </c>
      <c r="AG434" s="16">
        <v>0.51219512195121997</v>
      </c>
      <c r="AH434" s="16">
        <v>0.48648648648648701</v>
      </c>
      <c r="AI434" s="16">
        <v>0.52272727272727304</v>
      </c>
      <c r="AJ434" s="16">
        <v>0.41025641025641002</v>
      </c>
      <c r="AK434" s="16">
        <v>0.4</v>
      </c>
      <c r="AL434" s="16">
        <v>0.4</v>
      </c>
      <c r="AM434" s="16">
        <v>0.31632653061224503</v>
      </c>
      <c r="AN434" s="16"/>
      <c r="AO434" s="16">
        <v>0.515923566878981</v>
      </c>
      <c r="AP434" s="16">
        <v>0.45454545454545497</v>
      </c>
      <c r="AQ434" s="16">
        <v>0.45192307692307698</v>
      </c>
      <c r="AR434" s="16">
        <v>0.36065573770491799</v>
      </c>
      <c r="AS434" s="16">
        <v>0.11764705882352899</v>
      </c>
      <c r="AT434" s="16">
        <v>0</v>
      </c>
      <c r="AU434" s="16"/>
      <c r="AV434" s="16">
        <v>0.33333333333333298</v>
      </c>
      <c r="AW434" s="16">
        <v>0</v>
      </c>
      <c r="AX434" s="16">
        <v>0.225806451612903</v>
      </c>
      <c r="AY434" s="16">
        <v>0.625</v>
      </c>
      <c r="AZ434" s="16">
        <v>0</v>
      </c>
      <c r="BA434" s="16">
        <v>0.40625</v>
      </c>
      <c r="BB434" s="16">
        <v>0.48979591836734698</v>
      </c>
      <c r="BC434" s="16">
        <v>0.71428571428571397</v>
      </c>
      <c r="BD434" s="16">
        <v>0.6</v>
      </c>
      <c r="BE434" s="16">
        <v>0.42399999999999999</v>
      </c>
      <c r="BF434" s="16">
        <v>0.38235294117647101</v>
      </c>
      <c r="BG434" s="16">
        <v>0.33333333333333298</v>
      </c>
      <c r="BH434" s="16">
        <v>0.659574468085106</v>
      </c>
      <c r="BI434" s="16">
        <v>0.46153846153846201</v>
      </c>
      <c r="BJ434" s="16">
        <v>0.28571428571428598</v>
      </c>
      <c r="BK434" s="16">
        <v>0.36842105263157898</v>
      </c>
      <c r="BL434" s="16">
        <v>0.44444444444444398</v>
      </c>
      <c r="BM434" s="16">
        <v>0.36363636363636398</v>
      </c>
      <c r="BN434" s="16">
        <v>0.5625</v>
      </c>
      <c r="BO434" s="16"/>
      <c r="BP434" s="16">
        <v>0.398533007334963</v>
      </c>
      <c r="BQ434" s="16"/>
      <c r="BR434" s="16">
        <v>0.41843971631205701</v>
      </c>
      <c r="BS434" s="16"/>
      <c r="BT434" s="16">
        <v>0.39104477611940303</v>
      </c>
    </row>
    <row r="435" spans="2:72" x14ac:dyDescent="0.2">
      <c r="B435" t="s">
        <v>293</v>
      </c>
      <c r="C435" s="16">
        <v>6.0903732809430303E-2</v>
      </c>
      <c r="D435" s="16">
        <v>4.5226130653266298E-2</v>
      </c>
      <c r="E435" s="16">
        <v>9.3023255813953501E-2</v>
      </c>
      <c r="F435" s="16">
        <v>4.7619047619047603E-2</v>
      </c>
      <c r="G435" s="16">
        <v>6.0606060606060601E-2</v>
      </c>
      <c r="H435" s="16">
        <v>0.04</v>
      </c>
      <c r="I435" s="16">
        <v>3.3898305084745797E-2</v>
      </c>
      <c r="J435" s="16">
        <v>7.4074074074074098E-2</v>
      </c>
      <c r="K435" s="16">
        <v>0.14285714285714299</v>
      </c>
      <c r="L435" s="16">
        <v>7.69230769230769E-2</v>
      </c>
      <c r="M435" s="16">
        <v>0.14285714285714299</v>
      </c>
      <c r="N435" s="16">
        <v>0</v>
      </c>
      <c r="O435" s="16">
        <v>0.2</v>
      </c>
      <c r="P435" s="16"/>
      <c r="Q435" s="16">
        <v>7.1428571428571397E-2</v>
      </c>
      <c r="R435" s="16">
        <v>0.16666666666666699</v>
      </c>
      <c r="S435" s="16">
        <v>0</v>
      </c>
      <c r="T435" s="16">
        <v>3.2258064516128997E-2</v>
      </c>
      <c r="U435" s="16">
        <v>0.125</v>
      </c>
      <c r="V435" s="16">
        <v>7.69230769230769E-2</v>
      </c>
      <c r="W435" s="16">
        <v>8.9285714285714302E-2</v>
      </c>
      <c r="X435" s="16">
        <v>7.2727272727272696E-2</v>
      </c>
      <c r="Y435" s="16">
        <v>4.4354838709677401E-2</v>
      </c>
      <c r="Z435" s="16"/>
      <c r="AA435" s="16">
        <v>7.7669902912621394E-2</v>
      </c>
      <c r="AB435" s="16">
        <v>4.95049504950495E-2</v>
      </c>
      <c r="AC435" s="16"/>
      <c r="AD435" s="16">
        <v>0.12195121951219499</v>
      </c>
      <c r="AE435" s="16">
        <v>4.5454545454545497E-2</v>
      </c>
      <c r="AF435" s="16">
        <v>5.5555555555555601E-2</v>
      </c>
      <c r="AG435" s="16">
        <v>9.7560975609756101E-2</v>
      </c>
      <c r="AH435" s="16">
        <v>2.7027027027027001E-2</v>
      </c>
      <c r="AI435" s="16">
        <v>9.0909090909090898E-2</v>
      </c>
      <c r="AJ435" s="16">
        <v>3.8461538461538498E-2</v>
      </c>
      <c r="AK435" s="16">
        <v>6.15384615384615E-2</v>
      </c>
      <c r="AL435" s="16">
        <v>6.6666666666666693E-2</v>
      </c>
      <c r="AM435" s="16">
        <v>3.06122448979592E-2</v>
      </c>
      <c r="AN435" s="16"/>
      <c r="AO435" s="16">
        <v>7.0063694267515894E-2</v>
      </c>
      <c r="AP435" s="16">
        <v>6.2937062937062901E-2</v>
      </c>
      <c r="AQ435" s="16">
        <v>5.7692307692307702E-2</v>
      </c>
      <c r="AR435" s="16">
        <v>8.1967213114754106E-2</v>
      </c>
      <c r="AS435" s="16">
        <v>0</v>
      </c>
      <c r="AT435" s="16">
        <v>0</v>
      </c>
      <c r="AU435" s="16"/>
      <c r="AV435" s="16">
        <v>0</v>
      </c>
      <c r="AW435" s="16">
        <v>0.5</v>
      </c>
      <c r="AX435" s="16">
        <v>1.6129032258064498E-2</v>
      </c>
      <c r="AY435" s="16">
        <v>0</v>
      </c>
      <c r="AZ435" s="16">
        <v>0</v>
      </c>
      <c r="BA435" s="16">
        <v>3.125E-2</v>
      </c>
      <c r="BB435" s="16">
        <v>2.04081632653061E-2</v>
      </c>
      <c r="BC435" s="16">
        <v>0</v>
      </c>
      <c r="BD435" s="16">
        <v>0.2</v>
      </c>
      <c r="BE435" s="16">
        <v>5.6000000000000001E-2</v>
      </c>
      <c r="BF435" s="16">
        <v>8.8235294117647106E-2</v>
      </c>
      <c r="BG435" s="16">
        <v>0.16666666666666699</v>
      </c>
      <c r="BH435" s="16">
        <v>4.2553191489361701E-2</v>
      </c>
      <c r="BI435" s="16">
        <v>7.69230769230769E-2</v>
      </c>
      <c r="BJ435" s="16">
        <v>0.14285714285714299</v>
      </c>
      <c r="BK435" s="16">
        <v>0.21052631578947401</v>
      </c>
      <c r="BL435" s="16">
        <v>0.11111111111111099</v>
      </c>
      <c r="BM435" s="16">
        <v>9.0909090909090898E-2</v>
      </c>
      <c r="BN435" s="16">
        <v>6.25E-2</v>
      </c>
      <c r="BO435" s="16"/>
      <c r="BP435" s="16">
        <v>5.1344743276283598E-2</v>
      </c>
      <c r="BQ435" s="16"/>
      <c r="BR435" s="16">
        <v>6.3829787234042507E-2</v>
      </c>
      <c r="BS435" s="16"/>
      <c r="BT435" s="16">
        <v>5.6716417910447799E-2</v>
      </c>
    </row>
    <row r="436" spans="2:72" x14ac:dyDescent="0.2">
      <c r="B436" t="s">
        <v>294</v>
      </c>
      <c r="C436" s="16">
        <v>2.94695481335953E-2</v>
      </c>
      <c r="D436" s="16">
        <v>3.5175879396984903E-2</v>
      </c>
      <c r="E436" s="16">
        <v>4.6511627906976702E-2</v>
      </c>
      <c r="F436" s="16">
        <v>4.7619047619047603E-2</v>
      </c>
      <c r="G436" s="16">
        <v>0</v>
      </c>
      <c r="H436" s="16">
        <v>0.04</v>
      </c>
      <c r="I436" s="16">
        <v>3.3898305084745797E-2</v>
      </c>
      <c r="J436" s="16">
        <v>3.7037037037037E-2</v>
      </c>
      <c r="K436" s="16">
        <v>0</v>
      </c>
      <c r="L436" s="16">
        <v>2.5641025641025599E-2</v>
      </c>
      <c r="M436" s="16">
        <v>0</v>
      </c>
      <c r="N436" s="16">
        <v>0</v>
      </c>
      <c r="O436" s="16">
        <v>0</v>
      </c>
      <c r="P436" s="16"/>
      <c r="Q436" s="16">
        <v>0</v>
      </c>
      <c r="R436" s="16">
        <v>0</v>
      </c>
      <c r="S436" s="16">
        <v>0</v>
      </c>
      <c r="T436" s="16">
        <v>0</v>
      </c>
      <c r="U436" s="16">
        <v>8.3333333333333301E-2</v>
      </c>
      <c r="V436" s="16">
        <v>0</v>
      </c>
      <c r="W436" s="16">
        <v>0</v>
      </c>
      <c r="X436" s="16">
        <v>5.4545454545454501E-2</v>
      </c>
      <c r="Y436" s="16">
        <v>4.0322580645161303E-2</v>
      </c>
      <c r="Z436" s="16"/>
      <c r="AA436" s="16">
        <v>9.7087378640776708E-3</v>
      </c>
      <c r="AB436" s="16">
        <v>4.2904290429042903E-2</v>
      </c>
      <c r="AC436" s="16"/>
      <c r="AD436" s="16">
        <v>2.4390243902439001E-2</v>
      </c>
      <c r="AE436" s="16">
        <v>0</v>
      </c>
      <c r="AF436" s="16">
        <v>0</v>
      </c>
      <c r="AG436" s="16">
        <v>2.4390243902439001E-2</v>
      </c>
      <c r="AH436" s="16">
        <v>0.135135135135135</v>
      </c>
      <c r="AI436" s="16">
        <v>2.27272727272727E-2</v>
      </c>
      <c r="AJ436" s="16">
        <v>3.8461538461538498E-2</v>
      </c>
      <c r="AK436" s="16">
        <v>0</v>
      </c>
      <c r="AL436" s="16">
        <v>0</v>
      </c>
      <c r="AM436" s="16">
        <v>4.08163265306122E-2</v>
      </c>
      <c r="AN436" s="16"/>
      <c r="AO436" s="16">
        <v>4.4585987261146501E-2</v>
      </c>
      <c r="AP436" s="16">
        <v>4.1958041958042001E-2</v>
      </c>
      <c r="AQ436" s="16">
        <v>9.6153846153846194E-3</v>
      </c>
      <c r="AR436" s="16">
        <v>1.63934426229508E-2</v>
      </c>
      <c r="AS436" s="16">
        <v>0</v>
      </c>
      <c r="AT436" s="16">
        <v>0</v>
      </c>
      <c r="AU436" s="16"/>
      <c r="AV436" s="16">
        <v>0.16666666666666699</v>
      </c>
      <c r="AW436" s="16">
        <v>0</v>
      </c>
      <c r="AX436" s="16">
        <v>1.6129032258064498E-2</v>
      </c>
      <c r="AY436" s="16">
        <v>0</v>
      </c>
      <c r="AZ436" s="16">
        <v>0</v>
      </c>
      <c r="BA436" s="16">
        <v>0</v>
      </c>
      <c r="BB436" s="16">
        <v>2.04081632653061E-2</v>
      </c>
      <c r="BC436" s="16">
        <v>7.1428571428571397E-2</v>
      </c>
      <c r="BD436" s="16">
        <v>0</v>
      </c>
      <c r="BE436" s="16">
        <v>8.0000000000000002E-3</v>
      </c>
      <c r="BF436" s="16">
        <v>2.9411764705882401E-2</v>
      </c>
      <c r="BG436" s="16">
        <v>0</v>
      </c>
      <c r="BH436" s="16">
        <v>0</v>
      </c>
      <c r="BI436" s="16">
        <v>7.69230769230769E-2</v>
      </c>
      <c r="BJ436" s="16">
        <v>0</v>
      </c>
      <c r="BK436" s="16">
        <v>0.21052631578947401</v>
      </c>
      <c r="BL436" s="16">
        <v>5.5555555555555601E-2</v>
      </c>
      <c r="BM436" s="16">
        <v>9.0909090909090898E-2</v>
      </c>
      <c r="BN436" s="16">
        <v>6.25E-2</v>
      </c>
      <c r="BO436" s="16"/>
      <c r="BP436" s="16">
        <v>2.6894865525672398E-2</v>
      </c>
      <c r="BQ436" s="16"/>
      <c r="BR436" s="16">
        <v>2.3640661938534299E-2</v>
      </c>
      <c r="BS436" s="16"/>
      <c r="BT436" s="16">
        <v>3.5820895522388103E-2</v>
      </c>
    </row>
    <row r="437" spans="2:72" x14ac:dyDescent="0.2">
      <c r="B437" t="s">
        <v>295</v>
      </c>
      <c r="C437" s="16">
        <v>1.9646365422396899E-3</v>
      </c>
      <c r="D437" s="16">
        <v>5.0251256281407001E-3</v>
      </c>
      <c r="E437" s="16">
        <v>0</v>
      </c>
      <c r="F437" s="16">
        <v>0</v>
      </c>
      <c r="G437" s="16">
        <v>0</v>
      </c>
      <c r="H437" s="16">
        <v>0</v>
      </c>
      <c r="I437" s="16">
        <v>0</v>
      </c>
      <c r="J437" s="16">
        <v>0</v>
      </c>
      <c r="K437" s="16">
        <v>0</v>
      </c>
      <c r="L437" s="16">
        <v>0</v>
      </c>
      <c r="M437" s="16">
        <v>0</v>
      </c>
      <c r="N437" s="16">
        <v>0</v>
      </c>
      <c r="O437" s="16">
        <v>0</v>
      </c>
      <c r="P437" s="16"/>
      <c r="Q437" s="16">
        <v>0</v>
      </c>
      <c r="R437" s="16">
        <v>0</v>
      </c>
      <c r="S437" s="16">
        <v>0</v>
      </c>
      <c r="T437" s="16">
        <v>0</v>
      </c>
      <c r="U437" s="16">
        <v>0</v>
      </c>
      <c r="V437" s="16">
        <v>0</v>
      </c>
      <c r="W437" s="16">
        <v>0</v>
      </c>
      <c r="X437" s="16">
        <v>0</v>
      </c>
      <c r="Y437" s="16">
        <v>4.0322580645161298E-3</v>
      </c>
      <c r="Z437" s="16"/>
      <c r="AA437" s="16">
        <v>0</v>
      </c>
      <c r="AB437" s="16">
        <v>3.3003300330032999E-3</v>
      </c>
      <c r="AC437" s="16"/>
      <c r="AD437" s="16">
        <v>0</v>
      </c>
      <c r="AE437" s="16">
        <v>0</v>
      </c>
      <c r="AF437" s="16">
        <v>0</v>
      </c>
      <c r="AG437" s="16">
        <v>0</v>
      </c>
      <c r="AH437" s="16">
        <v>0</v>
      </c>
      <c r="AI437" s="16">
        <v>0</v>
      </c>
      <c r="AJ437" s="16">
        <v>0</v>
      </c>
      <c r="AK437" s="16">
        <v>0</v>
      </c>
      <c r="AL437" s="16">
        <v>1.6666666666666701E-2</v>
      </c>
      <c r="AM437" s="16">
        <v>0</v>
      </c>
      <c r="AN437" s="16"/>
      <c r="AO437" s="16">
        <v>0</v>
      </c>
      <c r="AP437" s="16">
        <v>0</v>
      </c>
      <c r="AQ437" s="16">
        <v>0</v>
      </c>
      <c r="AR437" s="16">
        <v>1.63934426229508E-2</v>
      </c>
      <c r="AS437" s="16">
        <v>0</v>
      </c>
      <c r="AT437" s="16">
        <v>0</v>
      </c>
      <c r="AU437" s="16"/>
      <c r="AV437" s="16">
        <v>0</v>
      </c>
      <c r="AW437" s="16">
        <v>0</v>
      </c>
      <c r="AX437" s="16">
        <v>0</v>
      </c>
      <c r="AY437" s="16">
        <v>0</v>
      </c>
      <c r="AZ437" s="16">
        <v>0</v>
      </c>
      <c r="BA437" s="16">
        <v>0</v>
      </c>
      <c r="BB437" s="16">
        <v>0</v>
      </c>
      <c r="BC437" s="16">
        <v>0</v>
      </c>
      <c r="BD437" s="16">
        <v>0</v>
      </c>
      <c r="BE437" s="16">
        <v>0</v>
      </c>
      <c r="BF437" s="16">
        <v>1.4705882352941201E-2</v>
      </c>
      <c r="BG437" s="16">
        <v>0</v>
      </c>
      <c r="BH437" s="16">
        <v>0</v>
      </c>
      <c r="BI437" s="16">
        <v>0</v>
      </c>
      <c r="BJ437" s="16">
        <v>0</v>
      </c>
      <c r="BK437" s="16">
        <v>0</v>
      </c>
      <c r="BL437" s="16">
        <v>0</v>
      </c>
      <c r="BM437" s="16">
        <v>0</v>
      </c>
      <c r="BN437" s="16">
        <v>0</v>
      </c>
      <c r="BO437" s="16"/>
      <c r="BP437" s="16">
        <v>0</v>
      </c>
      <c r="BQ437" s="16"/>
      <c r="BR437" s="16">
        <v>2.36406619385343E-3</v>
      </c>
      <c r="BS437" s="16"/>
      <c r="BT437" s="16">
        <v>2.9850746268656699E-3</v>
      </c>
    </row>
    <row r="438" spans="2:72" x14ac:dyDescent="0.2">
      <c r="B438" t="s">
        <v>90</v>
      </c>
      <c r="C438" s="16">
        <v>0</v>
      </c>
      <c r="D438" s="16">
        <v>0</v>
      </c>
      <c r="E438" s="16">
        <v>0</v>
      </c>
      <c r="F438" s="16">
        <v>0</v>
      </c>
      <c r="G438" s="16">
        <v>0</v>
      </c>
      <c r="H438" s="16">
        <v>0</v>
      </c>
      <c r="I438" s="16">
        <v>0</v>
      </c>
      <c r="J438" s="16">
        <v>0</v>
      </c>
      <c r="K438" s="16">
        <v>0</v>
      </c>
      <c r="L438" s="16">
        <v>0</v>
      </c>
      <c r="M438" s="16">
        <v>0</v>
      </c>
      <c r="N438" s="16">
        <v>0</v>
      </c>
      <c r="O438" s="16">
        <v>0</v>
      </c>
      <c r="P438" s="16"/>
      <c r="Q438" s="16">
        <v>0</v>
      </c>
      <c r="R438" s="16">
        <v>0</v>
      </c>
      <c r="S438" s="16">
        <v>0</v>
      </c>
      <c r="T438" s="16">
        <v>0</v>
      </c>
      <c r="U438" s="16">
        <v>0</v>
      </c>
      <c r="V438" s="16">
        <v>0</v>
      </c>
      <c r="W438" s="16">
        <v>0</v>
      </c>
      <c r="X438" s="16">
        <v>0</v>
      </c>
      <c r="Y438" s="16">
        <v>0</v>
      </c>
      <c r="Z438" s="16"/>
      <c r="AA438" s="16">
        <v>0</v>
      </c>
      <c r="AB438" s="16">
        <v>0</v>
      </c>
      <c r="AC438" s="16"/>
      <c r="AD438" s="16">
        <v>0</v>
      </c>
      <c r="AE438" s="16">
        <v>0</v>
      </c>
      <c r="AF438" s="16">
        <v>0</v>
      </c>
      <c r="AG438" s="16">
        <v>0</v>
      </c>
      <c r="AH438" s="16">
        <v>0</v>
      </c>
      <c r="AI438" s="16">
        <v>0</v>
      </c>
      <c r="AJ438" s="16">
        <v>0</v>
      </c>
      <c r="AK438" s="16">
        <v>0</v>
      </c>
      <c r="AL438" s="16">
        <v>0</v>
      </c>
      <c r="AM438" s="16">
        <v>0</v>
      </c>
      <c r="AN438" s="16"/>
      <c r="AO438" s="16">
        <v>0</v>
      </c>
      <c r="AP438" s="16">
        <v>0</v>
      </c>
      <c r="AQ438" s="16">
        <v>0</v>
      </c>
      <c r="AR438" s="16">
        <v>0</v>
      </c>
      <c r="AS438" s="16">
        <v>0</v>
      </c>
      <c r="AT438" s="16">
        <v>0</v>
      </c>
      <c r="AU438" s="16"/>
      <c r="AV438" s="16">
        <v>0</v>
      </c>
      <c r="AW438" s="16">
        <v>0</v>
      </c>
      <c r="AX438" s="16">
        <v>0</v>
      </c>
      <c r="AY438" s="16">
        <v>0</v>
      </c>
      <c r="AZ438" s="16">
        <v>0</v>
      </c>
      <c r="BA438" s="16">
        <v>0</v>
      </c>
      <c r="BB438" s="16">
        <v>0</v>
      </c>
      <c r="BC438" s="16">
        <v>0</v>
      </c>
      <c r="BD438" s="16">
        <v>0</v>
      </c>
      <c r="BE438" s="16">
        <v>0</v>
      </c>
      <c r="BF438" s="16">
        <v>0</v>
      </c>
      <c r="BG438" s="16">
        <v>0</v>
      </c>
      <c r="BH438" s="16">
        <v>0</v>
      </c>
      <c r="BI438" s="16">
        <v>0</v>
      </c>
      <c r="BJ438" s="16">
        <v>0</v>
      </c>
      <c r="BK438" s="16">
        <v>0</v>
      </c>
      <c r="BL438" s="16">
        <v>0</v>
      </c>
      <c r="BM438" s="16">
        <v>0</v>
      </c>
      <c r="BN438" s="16">
        <v>0</v>
      </c>
      <c r="BO438" s="16"/>
      <c r="BP438" s="16">
        <v>0</v>
      </c>
      <c r="BQ438" s="16"/>
      <c r="BR438" s="16">
        <v>0</v>
      </c>
      <c r="BS438" s="16"/>
      <c r="BT438" s="16">
        <v>0</v>
      </c>
    </row>
    <row r="439" spans="2:72" x14ac:dyDescent="0.2">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row>
    <row r="440" spans="2:72" x14ac:dyDescent="0.2">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row>
    <row r="441" spans="2:72" x14ac:dyDescent="0.2">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row>
    <row r="442" spans="2:72" x14ac:dyDescent="0.2">
      <c r="B442" s="6" t="s">
        <v>299</v>
      </c>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row>
    <row r="443" spans="2:72" x14ac:dyDescent="0.2">
      <c r="B443" s="22" t="s">
        <v>297</v>
      </c>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row>
    <row r="444" spans="2:72" x14ac:dyDescent="0.2">
      <c r="B444" t="s">
        <v>291</v>
      </c>
      <c r="C444" s="16">
        <v>0.48722986247544198</v>
      </c>
      <c r="D444" s="16">
        <v>0.552763819095477</v>
      </c>
      <c r="E444" s="16">
        <v>0.27906976744186002</v>
      </c>
      <c r="F444" s="16">
        <v>0.28571428571428598</v>
      </c>
      <c r="G444" s="16">
        <v>0.42424242424242398</v>
      </c>
      <c r="H444" s="16">
        <v>0.56000000000000005</v>
      </c>
      <c r="I444" s="16">
        <v>0.50847457627118597</v>
      </c>
      <c r="J444" s="16">
        <v>0.33333333333333298</v>
      </c>
      <c r="K444" s="16">
        <v>0.38095238095238099</v>
      </c>
      <c r="L444" s="16">
        <v>0.64102564102564097</v>
      </c>
      <c r="M444" s="16">
        <v>0.33333333333333298</v>
      </c>
      <c r="N444" s="16">
        <v>0.625</v>
      </c>
      <c r="O444" s="16">
        <v>0.6</v>
      </c>
      <c r="P444" s="16"/>
      <c r="Q444" s="16">
        <v>0.28571428571428598</v>
      </c>
      <c r="R444" s="16">
        <v>0.41666666666666702</v>
      </c>
      <c r="S444" s="16">
        <v>0.29411764705882398</v>
      </c>
      <c r="T444" s="16">
        <v>0.54838709677419395</v>
      </c>
      <c r="U444" s="16">
        <v>0.58333333333333304</v>
      </c>
      <c r="V444" s="16">
        <v>0.34615384615384598</v>
      </c>
      <c r="W444" s="16">
        <v>0.375</v>
      </c>
      <c r="X444" s="16">
        <v>0.54545454545454497</v>
      </c>
      <c r="Y444" s="16">
        <v>0.54032258064516103</v>
      </c>
      <c r="Z444" s="16"/>
      <c r="AA444" s="16">
        <v>0.40776699029126201</v>
      </c>
      <c r="AB444" s="16">
        <v>0.54125412541254103</v>
      </c>
      <c r="AC444" s="16"/>
      <c r="AD444" s="16">
        <v>0.31707317073170699</v>
      </c>
      <c r="AE444" s="16">
        <v>0.31818181818181801</v>
      </c>
      <c r="AF444" s="16">
        <v>0.33333333333333298</v>
      </c>
      <c r="AG444" s="16">
        <v>0.51219512195121997</v>
      </c>
      <c r="AH444" s="16">
        <v>0.43243243243243201</v>
      </c>
      <c r="AI444" s="16">
        <v>0.43181818181818199</v>
      </c>
      <c r="AJ444" s="16">
        <v>0.55128205128205099</v>
      </c>
      <c r="AK444" s="16">
        <v>0.52307692307692299</v>
      </c>
      <c r="AL444" s="16">
        <v>0.483333333333333</v>
      </c>
      <c r="AM444" s="16">
        <v>0.59183673469387799</v>
      </c>
      <c r="AN444" s="16"/>
      <c r="AO444" s="16">
        <v>0.36942675159235699</v>
      </c>
      <c r="AP444" s="16">
        <v>0.51048951048951097</v>
      </c>
      <c r="AQ444" s="16">
        <v>0.45192307692307698</v>
      </c>
      <c r="AR444" s="16">
        <v>0.59016393442622905</v>
      </c>
      <c r="AS444" s="16">
        <v>0.76470588235294101</v>
      </c>
      <c r="AT444" s="16">
        <v>0.66666666666666696</v>
      </c>
      <c r="AU444" s="16"/>
      <c r="AV444" s="16">
        <v>0.33333333333333298</v>
      </c>
      <c r="AW444" s="16">
        <v>0</v>
      </c>
      <c r="AX444" s="16">
        <v>0.77419354838709697</v>
      </c>
      <c r="AY444" s="16">
        <v>0.5</v>
      </c>
      <c r="AZ444" s="16">
        <v>0</v>
      </c>
      <c r="BA444" s="16">
        <v>0.59375</v>
      </c>
      <c r="BB444" s="16">
        <v>0.51020408163265296</v>
      </c>
      <c r="BC444" s="16">
        <v>0.35714285714285698</v>
      </c>
      <c r="BD444" s="16">
        <v>0.2</v>
      </c>
      <c r="BE444" s="16">
        <v>0.44800000000000001</v>
      </c>
      <c r="BF444" s="16">
        <v>0.48529411764705899</v>
      </c>
      <c r="BG444" s="16">
        <v>0.5</v>
      </c>
      <c r="BH444" s="16">
        <v>0.48936170212766</v>
      </c>
      <c r="BI444" s="16">
        <v>0.230769230769231</v>
      </c>
      <c r="BJ444" s="16">
        <v>0.42857142857142899</v>
      </c>
      <c r="BK444" s="16">
        <v>0.21052631578947401</v>
      </c>
      <c r="BL444" s="16">
        <v>0.55555555555555602</v>
      </c>
      <c r="BM444" s="16">
        <v>0.36363636363636398</v>
      </c>
      <c r="BN444" s="16">
        <v>0.3125</v>
      </c>
      <c r="BO444" s="16"/>
      <c r="BP444" s="16">
        <v>0.53545232273838606</v>
      </c>
      <c r="BQ444" s="16"/>
      <c r="BR444" s="16">
        <v>0.50354609929077998</v>
      </c>
      <c r="BS444" s="16"/>
      <c r="BT444" s="16">
        <v>0.52238805970149205</v>
      </c>
    </row>
    <row r="445" spans="2:72" x14ac:dyDescent="0.2">
      <c r="B445" t="s">
        <v>292</v>
      </c>
      <c r="C445" s="16">
        <v>0.328094302554027</v>
      </c>
      <c r="D445" s="16">
        <v>0.28140703517587901</v>
      </c>
      <c r="E445" s="16">
        <v>0.372093023255814</v>
      </c>
      <c r="F445" s="16">
        <v>0.476190476190476</v>
      </c>
      <c r="G445" s="16">
        <v>0.42424242424242398</v>
      </c>
      <c r="H445" s="16">
        <v>0.32</v>
      </c>
      <c r="I445" s="16">
        <v>0.28813559322033899</v>
      </c>
      <c r="J445" s="16">
        <v>0.37037037037037002</v>
      </c>
      <c r="K445" s="16">
        <v>0.476190476190476</v>
      </c>
      <c r="L445" s="16">
        <v>0.230769230769231</v>
      </c>
      <c r="M445" s="16">
        <v>0.52380952380952395</v>
      </c>
      <c r="N445" s="16">
        <v>0.3125</v>
      </c>
      <c r="O445" s="16">
        <v>0.2</v>
      </c>
      <c r="P445" s="16"/>
      <c r="Q445" s="16">
        <v>0.35714285714285698</v>
      </c>
      <c r="R445" s="16">
        <v>0.25</v>
      </c>
      <c r="S445" s="16">
        <v>0.52941176470588203</v>
      </c>
      <c r="T445" s="16">
        <v>0.32258064516128998</v>
      </c>
      <c r="U445" s="16">
        <v>0.29166666666666702</v>
      </c>
      <c r="V445" s="16">
        <v>0.42307692307692302</v>
      </c>
      <c r="W445" s="16">
        <v>0.26785714285714302</v>
      </c>
      <c r="X445" s="16">
        <v>0.27272727272727298</v>
      </c>
      <c r="Y445" s="16">
        <v>0.32661290322580599</v>
      </c>
      <c r="Z445" s="16"/>
      <c r="AA445" s="16">
        <v>0.34466019417475702</v>
      </c>
      <c r="AB445" s="16">
        <v>0.316831683168317</v>
      </c>
      <c r="AC445" s="16"/>
      <c r="AD445" s="16">
        <v>0.24390243902438999</v>
      </c>
      <c r="AE445" s="16">
        <v>0.31818181818181801</v>
      </c>
      <c r="AF445" s="16">
        <v>0.27777777777777801</v>
      </c>
      <c r="AG445" s="16">
        <v>0.36585365853658502</v>
      </c>
      <c r="AH445" s="16">
        <v>0.37837837837837801</v>
      </c>
      <c r="AI445" s="16">
        <v>0.36363636363636398</v>
      </c>
      <c r="AJ445" s="16">
        <v>0.269230769230769</v>
      </c>
      <c r="AK445" s="16">
        <v>0.33846153846153798</v>
      </c>
      <c r="AL445" s="16">
        <v>0.38333333333333303</v>
      </c>
      <c r="AM445" s="16">
        <v>0.33673469387755101</v>
      </c>
      <c r="AN445" s="16"/>
      <c r="AO445" s="16">
        <v>0.38216560509554098</v>
      </c>
      <c r="AP445" s="16">
        <v>0.29370629370629397</v>
      </c>
      <c r="AQ445" s="16">
        <v>0.355769230769231</v>
      </c>
      <c r="AR445" s="16">
        <v>0.32786885245901598</v>
      </c>
      <c r="AS445" s="16">
        <v>0.20588235294117599</v>
      </c>
      <c r="AT445" s="16">
        <v>0.16666666666666699</v>
      </c>
      <c r="AU445" s="16"/>
      <c r="AV445" s="16">
        <v>0.5</v>
      </c>
      <c r="AW445" s="16">
        <v>0.5</v>
      </c>
      <c r="AX445" s="16">
        <v>0.16129032258064499</v>
      </c>
      <c r="AY445" s="16">
        <v>0.125</v>
      </c>
      <c r="AZ445" s="16">
        <v>0</v>
      </c>
      <c r="BA445" s="16">
        <v>0.25</v>
      </c>
      <c r="BB445" s="16">
        <v>0.34693877551020402</v>
      </c>
      <c r="BC445" s="16">
        <v>0.28571428571428598</v>
      </c>
      <c r="BD445" s="16">
        <v>0.4</v>
      </c>
      <c r="BE445" s="16">
        <v>0.40799999999999997</v>
      </c>
      <c r="BF445" s="16">
        <v>0.32352941176470601</v>
      </c>
      <c r="BG445" s="16">
        <v>0.5</v>
      </c>
      <c r="BH445" s="16">
        <v>0.38297872340425498</v>
      </c>
      <c r="BI445" s="16">
        <v>0.230769230769231</v>
      </c>
      <c r="BJ445" s="16">
        <v>0.57142857142857095</v>
      </c>
      <c r="BK445" s="16">
        <v>0.36842105263157898</v>
      </c>
      <c r="BL445" s="16">
        <v>0.33333333333333298</v>
      </c>
      <c r="BM445" s="16">
        <v>0.27272727272727298</v>
      </c>
      <c r="BN445" s="16">
        <v>0.25</v>
      </c>
      <c r="BO445" s="16"/>
      <c r="BP445" s="16">
        <v>0.32029339853300698</v>
      </c>
      <c r="BQ445" s="16"/>
      <c r="BR445" s="16">
        <v>0.31442080378250598</v>
      </c>
      <c r="BS445" s="16"/>
      <c r="BT445" s="16">
        <v>0.319402985074627</v>
      </c>
    </row>
    <row r="446" spans="2:72" x14ac:dyDescent="0.2">
      <c r="B446" t="s">
        <v>293</v>
      </c>
      <c r="C446" s="16">
        <v>0.129666011787819</v>
      </c>
      <c r="D446" s="16">
        <v>0.115577889447236</v>
      </c>
      <c r="E446" s="16">
        <v>0.232558139534884</v>
      </c>
      <c r="F446" s="16">
        <v>0.14285714285714299</v>
      </c>
      <c r="G446" s="16">
        <v>0.12121212121212099</v>
      </c>
      <c r="H446" s="16">
        <v>0.08</v>
      </c>
      <c r="I446" s="16">
        <v>0.169491525423729</v>
      </c>
      <c r="J446" s="16">
        <v>0.18518518518518501</v>
      </c>
      <c r="K446" s="16">
        <v>9.5238095238095205E-2</v>
      </c>
      <c r="L446" s="16">
        <v>7.69230769230769E-2</v>
      </c>
      <c r="M446" s="16">
        <v>0.14285714285714299</v>
      </c>
      <c r="N446" s="16">
        <v>6.25E-2</v>
      </c>
      <c r="O446" s="16">
        <v>0</v>
      </c>
      <c r="P446" s="16"/>
      <c r="Q446" s="16">
        <v>0.28571428571428598</v>
      </c>
      <c r="R446" s="16">
        <v>8.3333333333333301E-2</v>
      </c>
      <c r="S446" s="16">
        <v>0.17647058823529399</v>
      </c>
      <c r="T446" s="16">
        <v>9.6774193548387094E-2</v>
      </c>
      <c r="U446" s="16">
        <v>4.1666666666666699E-2</v>
      </c>
      <c r="V446" s="16">
        <v>0.134615384615385</v>
      </c>
      <c r="W446" s="16">
        <v>0.26785714285714302</v>
      </c>
      <c r="X446" s="16">
        <v>0.145454545454545</v>
      </c>
      <c r="Y446" s="16">
        <v>9.6774193548387094E-2</v>
      </c>
      <c r="Z446" s="16"/>
      <c r="AA446" s="16">
        <v>0.16504854368932001</v>
      </c>
      <c r="AB446" s="16">
        <v>0.105610561056106</v>
      </c>
      <c r="AC446" s="16"/>
      <c r="AD446" s="16">
        <v>0.292682926829268</v>
      </c>
      <c r="AE446" s="16">
        <v>0.13636363636363599</v>
      </c>
      <c r="AF446" s="16">
        <v>0.27777777777777801</v>
      </c>
      <c r="AG446" s="16">
        <v>0.12195121951219499</v>
      </c>
      <c r="AH446" s="16">
        <v>8.1081081081081099E-2</v>
      </c>
      <c r="AI446" s="16">
        <v>0.18181818181818199</v>
      </c>
      <c r="AJ446" s="16">
        <v>0.141025641025641</v>
      </c>
      <c r="AK446" s="16">
        <v>9.2307692307692299E-2</v>
      </c>
      <c r="AL446" s="16">
        <v>0.116666666666667</v>
      </c>
      <c r="AM446" s="16">
        <v>5.10204081632653E-2</v>
      </c>
      <c r="AN446" s="16"/>
      <c r="AO446" s="16">
        <v>0.16560509554140099</v>
      </c>
      <c r="AP446" s="16">
        <v>0.132867132867133</v>
      </c>
      <c r="AQ446" s="16">
        <v>0.144230769230769</v>
      </c>
      <c r="AR446" s="16">
        <v>8.1967213114754106E-2</v>
      </c>
      <c r="AS446" s="16">
        <v>2.9411764705882401E-2</v>
      </c>
      <c r="AT446" s="16">
        <v>0</v>
      </c>
      <c r="AU446" s="16"/>
      <c r="AV446" s="16">
        <v>0.16666666666666699</v>
      </c>
      <c r="AW446" s="16">
        <v>0</v>
      </c>
      <c r="AX446" s="16">
        <v>6.4516129032258104E-2</v>
      </c>
      <c r="AY446" s="16">
        <v>0.25</v>
      </c>
      <c r="AZ446" s="16">
        <v>0</v>
      </c>
      <c r="BA446" s="16">
        <v>0.15625</v>
      </c>
      <c r="BB446" s="16">
        <v>0.122448979591837</v>
      </c>
      <c r="BC446" s="16">
        <v>0.35714285714285698</v>
      </c>
      <c r="BD446" s="16">
        <v>0</v>
      </c>
      <c r="BE446" s="16">
        <v>0.08</v>
      </c>
      <c r="BF446" s="16">
        <v>0.14705882352941199</v>
      </c>
      <c r="BG446" s="16">
        <v>0</v>
      </c>
      <c r="BH446" s="16">
        <v>0.10638297872340401</v>
      </c>
      <c r="BI446" s="16">
        <v>0.46153846153846201</v>
      </c>
      <c r="BJ446" s="16">
        <v>0</v>
      </c>
      <c r="BK446" s="16">
        <v>0.31578947368421101</v>
      </c>
      <c r="BL446" s="16">
        <v>5.5555555555555601E-2</v>
      </c>
      <c r="BM446" s="16">
        <v>9.0909090909090898E-2</v>
      </c>
      <c r="BN446" s="16">
        <v>0.25</v>
      </c>
      <c r="BO446" s="16"/>
      <c r="BP446" s="16">
        <v>0.107579462102689</v>
      </c>
      <c r="BQ446" s="16"/>
      <c r="BR446" s="16">
        <v>0.134751773049645</v>
      </c>
      <c r="BS446" s="16"/>
      <c r="BT446" s="16">
        <v>0.107462686567164</v>
      </c>
    </row>
    <row r="447" spans="2:72" x14ac:dyDescent="0.2">
      <c r="B447" t="s">
        <v>294</v>
      </c>
      <c r="C447" s="16">
        <v>4.9115913555992097E-2</v>
      </c>
      <c r="D447" s="16">
        <v>4.5226130653266298E-2</v>
      </c>
      <c r="E447" s="16">
        <v>9.3023255813953501E-2</v>
      </c>
      <c r="F447" s="16">
        <v>9.5238095238095205E-2</v>
      </c>
      <c r="G447" s="16">
        <v>3.03030303030303E-2</v>
      </c>
      <c r="H447" s="16">
        <v>0.04</v>
      </c>
      <c r="I447" s="16">
        <v>1.6949152542372899E-2</v>
      </c>
      <c r="J447" s="16">
        <v>0.11111111111111099</v>
      </c>
      <c r="K447" s="16">
        <v>4.7619047619047603E-2</v>
      </c>
      <c r="L447" s="16">
        <v>5.1282051282051301E-2</v>
      </c>
      <c r="M447" s="16">
        <v>0</v>
      </c>
      <c r="N447" s="16">
        <v>0</v>
      </c>
      <c r="O447" s="16">
        <v>0.2</v>
      </c>
      <c r="P447" s="16"/>
      <c r="Q447" s="16">
        <v>0</v>
      </c>
      <c r="R447" s="16">
        <v>0.16666666666666699</v>
      </c>
      <c r="S447" s="16">
        <v>0</v>
      </c>
      <c r="T447" s="16">
        <v>3.2258064516128997E-2</v>
      </c>
      <c r="U447" s="16">
        <v>8.3333333333333301E-2</v>
      </c>
      <c r="V447" s="16">
        <v>9.6153846153846201E-2</v>
      </c>
      <c r="W447" s="16">
        <v>8.9285714285714302E-2</v>
      </c>
      <c r="X447" s="16">
        <v>1.8181818181818198E-2</v>
      </c>
      <c r="Y447" s="16">
        <v>3.6290322580645198E-2</v>
      </c>
      <c r="Z447" s="16"/>
      <c r="AA447" s="16">
        <v>7.2815533980582506E-2</v>
      </c>
      <c r="AB447" s="16">
        <v>3.3003300330033E-2</v>
      </c>
      <c r="AC447" s="16"/>
      <c r="AD447" s="16">
        <v>0.12195121951219499</v>
      </c>
      <c r="AE447" s="16">
        <v>0.18181818181818199</v>
      </c>
      <c r="AF447" s="16">
        <v>0.11111111111111099</v>
      </c>
      <c r="AG447" s="16">
        <v>0</v>
      </c>
      <c r="AH447" s="16">
        <v>0.108108108108108</v>
      </c>
      <c r="AI447" s="16">
        <v>0</v>
      </c>
      <c r="AJ447" s="16">
        <v>3.8461538461538498E-2</v>
      </c>
      <c r="AK447" s="16">
        <v>4.6153846153846198E-2</v>
      </c>
      <c r="AL447" s="16">
        <v>1.6666666666666701E-2</v>
      </c>
      <c r="AM447" s="16">
        <v>2.04081632653061E-2</v>
      </c>
      <c r="AN447" s="16"/>
      <c r="AO447" s="16">
        <v>7.6433121019108305E-2</v>
      </c>
      <c r="AP447" s="16">
        <v>6.2937062937062901E-2</v>
      </c>
      <c r="AQ447" s="16">
        <v>3.8461538461538498E-2</v>
      </c>
      <c r="AR447" s="16">
        <v>0</v>
      </c>
      <c r="AS447" s="16">
        <v>0</v>
      </c>
      <c r="AT447" s="16">
        <v>0</v>
      </c>
      <c r="AU447" s="16"/>
      <c r="AV447" s="16">
        <v>0</v>
      </c>
      <c r="AW447" s="16">
        <v>0.5</v>
      </c>
      <c r="AX447" s="16">
        <v>0</v>
      </c>
      <c r="AY447" s="16">
        <v>0.125</v>
      </c>
      <c r="AZ447" s="16">
        <v>1</v>
      </c>
      <c r="BA447" s="16">
        <v>0</v>
      </c>
      <c r="BB447" s="16">
        <v>2.04081632653061E-2</v>
      </c>
      <c r="BC447" s="16">
        <v>0</v>
      </c>
      <c r="BD447" s="16">
        <v>0.4</v>
      </c>
      <c r="BE447" s="16">
        <v>6.4000000000000001E-2</v>
      </c>
      <c r="BF447" s="16">
        <v>2.9411764705882401E-2</v>
      </c>
      <c r="BG447" s="16">
        <v>0</v>
      </c>
      <c r="BH447" s="16">
        <v>2.1276595744680899E-2</v>
      </c>
      <c r="BI447" s="16">
        <v>7.69230769230769E-2</v>
      </c>
      <c r="BJ447" s="16">
        <v>0</v>
      </c>
      <c r="BK447" s="16">
        <v>0.105263157894737</v>
      </c>
      <c r="BL447" s="16">
        <v>5.5555555555555601E-2</v>
      </c>
      <c r="BM447" s="16">
        <v>0.18181818181818199</v>
      </c>
      <c r="BN447" s="16">
        <v>0.125</v>
      </c>
      <c r="BO447" s="16"/>
      <c r="BP447" s="16">
        <v>3.1784841075794601E-2</v>
      </c>
      <c r="BQ447" s="16"/>
      <c r="BR447" s="16">
        <v>4.0189125295508298E-2</v>
      </c>
      <c r="BS447" s="16"/>
      <c r="BT447" s="16">
        <v>4.7761194029850698E-2</v>
      </c>
    </row>
    <row r="448" spans="2:72" x14ac:dyDescent="0.2">
      <c r="B448" t="s">
        <v>295</v>
      </c>
      <c r="C448" s="16">
        <v>3.9292730844793702E-3</v>
      </c>
      <c r="D448" s="16">
        <v>5.0251256281407001E-3</v>
      </c>
      <c r="E448" s="16">
        <v>0</v>
      </c>
      <c r="F448" s="16">
        <v>0</v>
      </c>
      <c r="G448" s="16">
        <v>0</v>
      </c>
      <c r="H448" s="16">
        <v>0</v>
      </c>
      <c r="I448" s="16">
        <v>1.6949152542372899E-2</v>
      </c>
      <c r="J448" s="16">
        <v>0</v>
      </c>
      <c r="K448" s="16">
        <v>0</v>
      </c>
      <c r="L448" s="16">
        <v>0</v>
      </c>
      <c r="M448" s="16">
        <v>0</v>
      </c>
      <c r="N448" s="16">
        <v>0</v>
      </c>
      <c r="O448" s="16">
        <v>0</v>
      </c>
      <c r="P448" s="16"/>
      <c r="Q448" s="16">
        <v>7.1428571428571397E-2</v>
      </c>
      <c r="R448" s="16">
        <v>0</v>
      </c>
      <c r="S448" s="16">
        <v>0</v>
      </c>
      <c r="T448" s="16">
        <v>0</v>
      </c>
      <c r="U448" s="16">
        <v>0</v>
      </c>
      <c r="V448" s="16">
        <v>0</v>
      </c>
      <c r="W448" s="16">
        <v>0</v>
      </c>
      <c r="X448" s="16">
        <v>1.8181818181818198E-2</v>
      </c>
      <c r="Y448" s="16">
        <v>0</v>
      </c>
      <c r="Z448" s="16"/>
      <c r="AA448" s="16">
        <v>4.8543689320388302E-3</v>
      </c>
      <c r="AB448" s="16">
        <v>3.3003300330032999E-3</v>
      </c>
      <c r="AC448" s="16"/>
      <c r="AD448" s="16">
        <v>0</v>
      </c>
      <c r="AE448" s="16">
        <v>4.5454545454545497E-2</v>
      </c>
      <c r="AF448" s="16">
        <v>0</v>
      </c>
      <c r="AG448" s="16">
        <v>0</v>
      </c>
      <c r="AH448" s="16">
        <v>0</v>
      </c>
      <c r="AI448" s="16">
        <v>2.27272727272727E-2</v>
      </c>
      <c r="AJ448" s="16">
        <v>0</v>
      </c>
      <c r="AK448" s="16">
        <v>0</v>
      </c>
      <c r="AL448" s="16">
        <v>0</v>
      </c>
      <c r="AM448" s="16">
        <v>0</v>
      </c>
      <c r="AN448" s="16"/>
      <c r="AO448" s="16">
        <v>6.3694267515923596E-3</v>
      </c>
      <c r="AP448" s="16">
        <v>0</v>
      </c>
      <c r="AQ448" s="16">
        <v>9.6153846153846194E-3</v>
      </c>
      <c r="AR448" s="16">
        <v>0</v>
      </c>
      <c r="AS448" s="16">
        <v>0</v>
      </c>
      <c r="AT448" s="16">
        <v>0</v>
      </c>
      <c r="AU448" s="16"/>
      <c r="AV448" s="16">
        <v>0</v>
      </c>
      <c r="AW448" s="16">
        <v>0</v>
      </c>
      <c r="AX448" s="16">
        <v>0</v>
      </c>
      <c r="AY448" s="16">
        <v>0</v>
      </c>
      <c r="AZ448" s="16">
        <v>0</v>
      </c>
      <c r="BA448" s="16">
        <v>0</v>
      </c>
      <c r="BB448" s="16">
        <v>0</v>
      </c>
      <c r="BC448" s="16">
        <v>0</v>
      </c>
      <c r="BD448" s="16">
        <v>0</v>
      </c>
      <c r="BE448" s="16">
        <v>0</v>
      </c>
      <c r="BF448" s="16">
        <v>1.4705882352941201E-2</v>
      </c>
      <c r="BG448" s="16">
        <v>0</v>
      </c>
      <c r="BH448" s="16">
        <v>0</v>
      </c>
      <c r="BI448" s="16">
        <v>0</v>
      </c>
      <c r="BJ448" s="16">
        <v>0</v>
      </c>
      <c r="BK448" s="16">
        <v>0</v>
      </c>
      <c r="BL448" s="16">
        <v>0</v>
      </c>
      <c r="BM448" s="16">
        <v>9.0909090909090898E-2</v>
      </c>
      <c r="BN448" s="16">
        <v>0</v>
      </c>
      <c r="BO448" s="16"/>
      <c r="BP448" s="16">
        <v>4.8899755501222502E-3</v>
      </c>
      <c r="BQ448" s="16"/>
      <c r="BR448" s="16">
        <v>4.72813238770686E-3</v>
      </c>
      <c r="BS448" s="16"/>
      <c r="BT448" s="16">
        <v>2.9850746268656699E-3</v>
      </c>
    </row>
    <row r="449" spans="2:72" x14ac:dyDescent="0.2">
      <c r="B449" t="s">
        <v>90</v>
      </c>
      <c r="C449" s="16">
        <v>1.9646365422396899E-3</v>
      </c>
      <c r="D449" s="16">
        <v>0</v>
      </c>
      <c r="E449" s="16">
        <v>2.32558139534884E-2</v>
      </c>
      <c r="F449" s="16">
        <v>0</v>
      </c>
      <c r="G449" s="16">
        <v>0</v>
      </c>
      <c r="H449" s="16">
        <v>0</v>
      </c>
      <c r="I449" s="16">
        <v>0</v>
      </c>
      <c r="J449" s="16">
        <v>0</v>
      </c>
      <c r="K449" s="16">
        <v>0</v>
      </c>
      <c r="L449" s="16">
        <v>0</v>
      </c>
      <c r="M449" s="16">
        <v>0</v>
      </c>
      <c r="N449" s="16">
        <v>0</v>
      </c>
      <c r="O449" s="16">
        <v>0</v>
      </c>
      <c r="P449" s="16"/>
      <c r="Q449" s="16">
        <v>0</v>
      </c>
      <c r="R449" s="16">
        <v>8.3333333333333301E-2</v>
      </c>
      <c r="S449" s="16">
        <v>0</v>
      </c>
      <c r="T449" s="16">
        <v>0</v>
      </c>
      <c r="U449" s="16">
        <v>0</v>
      </c>
      <c r="V449" s="16">
        <v>0</v>
      </c>
      <c r="W449" s="16">
        <v>0</v>
      </c>
      <c r="X449" s="16">
        <v>0</v>
      </c>
      <c r="Y449" s="16">
        <v>0</v>
      </c>
      <c r="Z449" s="16"/>
      <c r="AA449" s="16">
        <v>4.8543689320388302E-3</v>
      </c>
      <c r="AB449" s="16">
        <v>0</v>
      </c>
      <c r="AC449" s="16"/>
      <c r="AD449" s="16">
        <v>2.4390243902439001E-2</v>
      </c>
      <c r="AE449" s="16">
        <v>0</v>
      </c>
      <c r="AF449" s="16">
        <v>0</v>
      </c>
      <c r="AG449" s="16">
        <v>0</v>
      </c>
      <c r="AH449" s="16">
        <v>0</v>
      </c>
      <c r="AI449" s="16">
        <v>0</v>
      </c>
      <c r="AJ449" s="16">
        <v>0</v>
      </c>
      <c r="AK449" s="16">
        <v>0</v>
      </c>
      <c r="AL449" s="16">
        <v>0</v>
      </c>
      <c r="AM449" s="16">
        <v>0</v>
      </c>
      <c r="AN449" s="16"/>
      <c r="AO449" s="16">
        <v>0</v>
      </c>
      <c r="AP449" s="16">
        <v>0</v>
      </c>
      <c r="AQ449" s="16">
        <v>0</v>
      </c>
      <c r="AR449" s="16">
        <v>0</v>
      </c>
      <c r="AS449" s="16">
        <v>0</v>
      </c>
      <c r="AT449" s="16">
        <v>0.16666666666666699</v>
      </c>
      <c r="AU449" s="16"/>
      <c r="AV449" s="16">
        <v>0</v>
      </c>
      <c r="AW449" s="16">
        <v>0</v>
      </c>
      <c r="AX449" s="16">
        <v>0</v>
      </c>
      <c r="AY449" s="16">
        <v>0</v>
      </c>
      <c r="AZ449" s="16">
        <v>0</v>
      </c>
      <c r="BA449" s="16">
        <v>0</v>
      </c>
      <c r="BB449" s="16">
        <v>0</v>
      </c>
      <c r="BC449" s="16">
        <v>0</v>
      </c>
      <c r="BD449" s="16">
        <v>0</v>
      </c>
      <c r="BE449" s="16">
        <v>0</v>
      </c>
      <c r="BF449" s="16">
        <v>0</v>
      </c>
      <c r="BG449" s="16">
        <v>0</v>
      </c>
      <c r="BH449" s="16">
        <v>0</v>
      </c>
      <c r="BI449" s="16">
        <v>0</v>
      </c>
      <c r="BJ449" s="16">
        <v>0</v>
      </c>
      <c r="BK449" s="16">
        <v>0</v>
      </c>
      <c r="BL449" s="16">
        <v>0</v>
      </c>
      <c r="BM449" s="16">
        <v>0</v>
      </c>
      <c r="BN449" s="16">
        <v>6.25E-2</v>
      </c>
      <c r="BO449" s="16"/>
      <c r="BP449" s="16">
        <v>0</v>
      </c>
      <c r="BQ449" s="16"/>
      <c r="BR449" s="16">
        <v>2.36406619385343E-3</v>
      </c>
      <c r="BS449" s="16"/>
      <c r="BT449" s="16">
        <v>0</v>
      </c>
    </row>
    <row r="450" spans="2:72" x14ac:dyDescent="0.2">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row>
    <row r="451" spans="2:72" x14ac:dyDescent="0.2">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row>
    <row r="452" spans="2:72" x14ac:dyDescent="0.2">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row>
    <row r="453" spans="2:72" x14ac:dyDescent="0.2">
      <c r="B453" s="6" t="s">
        <v>300</v>
      </c>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row>
    <row r="454" spans="2:72" x14ac:dyDescent="0.2">
      <c r="B454" s="22" t="s">
        <v>297</v>
      </c>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row>
    <row r="455" spans="2:72" x14ac:dyDescent="0.2">
      <c r="B455" t="s">
        <v>291</v>
      </c>
      <c r="C455" s="16">
        <v>0.39685658153241599</v>
      </c>
      <c r="D455" s="16">
        <v>0.43216080402009999</v>
      </c>
      <c r="E455" s="16">
        <v>0.30232558139534899</v>
      </c>
      <c r="F455" s="16">
        <v>0.42857142857142899</v>
      </c>
      <c r="G455" s="16">
        <v>0.42424242424242398</v>
      </c>
      <c r="H455" s="16">
        <v>0.44</v>
      </c>
      <c r="I455" s="16">
        <v>0.38983050847457601</v>
      </c>
      <c r="J455" s="16">
        <v>0.18518518518518501</v>
      </c>
      <c r="K455" s="16">
        <v>0.42857142857142899</v>
      </c>
      <c r="L455" s="16">
        <v>0.38461538461538503</v>
      </c>
      <c r="M455" s="16">
        <v>0.238095238095238</v>
      </c>
      <c r="N455" s="16">
        <v>0.5625</v>
      </c>
      <c r="O455" s="16">
        <v>0.6</v>
      </c>
      <c r="P455" s="16"/>
      <c r="Q455" s="16">
        <v>0.214285714285714</v>
      </c>
      <c r="R455" s="16">
        <v>0.33333333333333298</v>
      </c>
      <c r="S455" s="16">
        <v>0.23529411764705899</v>
      </c>
      <c r="T455" s="16">
        <v>0.54838709677419395</v>
      </c>
      <c r="U455" s="16">
        <v>0.29166666666666702</v>
      </c>
      <c r="V455" s="16">
        <v>0.36538461538461497</v>
      </c>
      <c r="W455" s="16">
        <v>0.33928571428571402</v>
      </c>
      <c r="X455" s="16">
        <v>0.4</v>
      </c>
      <c r="Y455" s="16">
        <v>0.43145161290322598</v>
      </c>
      <c r="Z455" s="16"/>
      <c r="AA455" s="16">
        <v>0.35436893203883502</v>
      </c>
      <c r="AB455" s="16">
        <v>0.42574257425742601</v>
      </c>
      <c r="AC455" s="16"/>
      <c r="AD455" s="16">
        <v>0.34146341463414598</v>
      </c>
      <c r="AE455" s="16">
        <v>0.22727272727272699</v>
      </c>
      <c r="AF455" s="16">
        <v>0.27777777777777801</v>
      </c>
      <c r="AG455" s="16">
        <v>0.439024390243902</v>
      </c>
      <c r="AH455" s="16">
        <v>0.29729729729729698</v>
      </c>
      <c r="AI455" s="16">
        <v>0.40909090909090901</v>
      </c>
      <c r="AJ455" s="16">
        <v>0.38461538461538503</v>
      </c>
      <c r="AK455" s="16">
        <v>0.43076923076923102</v>
      </c>
      <c r="AL455" s="16">
        <v>0.53333333333333299</v>
      </c>
      <c r="AM455" s="16">
        <v>0.397959183673469</v>
      </c>
      <c r="AN455" s="16"/>
      <c r="AO455" s="16">
        <v>0.31210191082802502</v>
      </c>
      <c r="AP455" s="16">
        <v>0.41258741258741299</v>
      </c>
      <c r="AQ455" s="16">
        <v>0.40384615384615402</v>
      </c>
      <c r="AR455" s="16">
        <v>0.45901639344262302</v>
      </c>
      <c r="AS455" s="16">
        <v>0.52941176470588203</v>
      </c>
      <c r="AT455" s="16">
        <v>0.5</v>
      </c>
      <c r="AU455" s="16"/>
      <c r="AV455" s="16">
        <v>0</v>
      </c>
      <c r="AW455" s="16">
        <v>0</v>
      </c>
      <c r="AX455" s="16">
        <v>0.467741935483871</v>
      </c>
      <c r="AY455" s="16">
        <v>0.125</v>
      </c>
      <c r="AZ455" s="16">
        <v>0</v>
      </c>
      <c r="BA455" s="16">
        <v>0.53125</v>
      </c>
      <c r="BB455" s="16">
        <v>0.38775510204081598</v>
      </c>
      <c r="BC455" s="16">
        <v>0.28571428571428598</v>
      </c>
      <c r="BD455" s="16">
        <v>0.4</v>
      </c>
      <c r="BE455" s="16">
        <v>0.44800000000000001</v>
      </c>
      <c r="BF455" s="16">
        <v>0.33823529411764702</v>
      </c>
      <c r="BG455" s="16">
        <v>0.16666666666666699</v>
      </c>
      <c r="BH455" s="16">
        <v>0.51063829787234005</v>
      </c>
      <c r="BI455" s="16">
        <v>0.38461538461538503</v>
      </c>
      <c r="BJ455" s="16">
        <v>0.14285714285714299</v>
      </c>
      <c r="BK455" s="16">
        <v>0.21052631578947401</v>
      </c>
      <c r="BL455" s="16">
        <v>0.5</v>
      </c>
      <c r="BM455" s="16">
        <v>0.36363636363636398</v>
      </c>
      <c r="BN455" s="16">
        <v>0.1875</v>
      </c>
      <c r="BO455" s="16"/>
      <c r="BP455" s="16">
        <v>0.42298288508557502</v>
      </c>
      <c r="BQ455" s="16"/>
      <c r="BR455" s="16">
        <v>0.40189125295508299</v>
      </c>
      <c r="BS455" s="16"/>
      <c r="BT455" s="16">
        <v>0.411940298507463</v>
      </c>
    </row>
    <row r="456" spans="2:72" x14ac:dyDescent="0.2">
      <c r="B456" t="s">
        <v>292</v>
      </c>
      <c r="C456" s="16">
        <v>0.40471512770137502</v>
      </c>
      <c r="D456" s="16">
        <v>0.39195979899497502</v>
      </c>
      <c r="E456" s="16">
        <v>0.39534883720930197</v>
      </c>
      <c r="F456" s="16">
        <v>0.33333333333333298</v>
      </c>
      <c r="G456" s="16">
        <v>0.39393939393939398</v>
      </c>
      <c r="H456" s="16">
        <v>0.36</v>
      </c>
      <c r="I456" s="16">
        <v>0.37288135593220301</v>
      </c>
      <c r="J456" s="16">
        <v>0.55555555555555602</v>
      </c>
      <c r="K456" s="16">
        <v>0.38095238095238099</v>
      </c>
      <c r="L456" s="16">
        <v>0.46153846153846201</v>
      </c>
      <c r="M456" s="16">
        <v>0.57142857142857095</v>
      </c>
      <c r="N456" s="16">
        <v>0.3125</v>
      </c>
      <c r="O456" s="16">
        <v>0.4</v>
      </c>
      <c r="P456" s="16"/>
      <c r="Q456" s="16">
        <v>0.28571428571428598</v>
      </c>
      <c r="R456" s="16">
        <v>0.41666666666666702</v>
      </c>
      <c r="S456" s="16">
        <v>0.52941176470588203</v>
      </c>
      <c r="T456" s="16">
        <v>0.35483870967741898</v>
      </c>
      <c r="U456" s="16">
        <v>0.33333333333333298</v>
      </c>
      <c r="V456" s="16">
        <v>0.5</v>
      </c>
      <c r="W456" s="16">
        <v>0.35714285714285698</v>
      </c>
      <c r="X456" s="16">
        <v>0.34545454545454501</v>
      </c>
      <c r="Y456" s="16">
        <v>0.41935483870967699</v>
      </c>
      <c r="Z456" s="16"/>
      <c r="AA456" s="16">
        <v>0.40291262135922301</v>
      </c>
      <c r="AB456" s="16">
        <v>0.40594059405940602</v>
      </c>
      <c r="AC456" s="16"/>
      <c r="AD456" s="16">
        <v>0.36585365853658502</v>
      </c>
      <c r="AE456" s="16">
        <v>0.40909090909090901</v>
      </c>
      <c r="AF456" s="16">
        <v>0.33333333333333298</v>
      </c>
      <c r="AG456" s="16">
        <v>0.41463414634146301</v>
      </c>
      <c r="AH456" s="16">
        <v>0.29729729729729698</v>
      </c>
      <c r="AI456" s="16">
        <v>0.38636363636363602</v>
      </c>
      <c r="AJ456" s="16">
        <v>0.41025641025641002</v>
      </c>
      <c r="AK456" s="16">
        <v>0.43076923076923102</v>
      </c>
      <c r="AL456" s="16">
        <v>0.36666666666666697</v>
      </c>
      <c r="AM456" s="16">
        <v>0.48979591836734698</v>
      </c>
      <c r="AN456" s="16"/>
      <c r="AO456" s="16">
        <v>0.40127388535031799</v>
      </c>
      <c r="AP456" s="16">
        <v>0.41258741258741299</v>
      </c>
      <c r="AQ456" s="16">
        <v>0.45192307692307698</v>
      </c>
      <c r="AR456" s="16">
        <v>0.32786885245901598</v>
      </c>
      <c r="AS456" s="16">
        <v>0.47058823529411797</v>
      </c>
      <c r="AT456" s="16">
        <v>0.16666666666666699</v>
      </c>
      <c r="AU456" s="16"/>
      <c r="AV456" s="16">
        <v>0.5</v>
      </c>
      <c r="AW456" s="16">
        <v>0.5</v>
      </c>
      <c r="AX456" s="16">
        <v>0.43548387096774199</v>
      </c>
      <c r="AY456" s="16">
        <v>0.5</v>
      </c>
      <c r="AZ456" s="16">
        <v>0</v>
      </c>
      <c r="BA456" s="16">
        <v>0.40625</v>
      </c>
      <c r="BB456" s="16">
        <v>0.40816326530612201</v>
      </c>
      <c r="BC456" s="16">
        <v>0.214285714285714</v>
      </c>
      <c r="BD456" s="16">
        <v>0.4</v>
      </c>
      <c r="BE456" s="16">
        <v>0.42399999999999999</v>
      </c>
      <c r="BF456" s="16">
        <v>0.441176470588235</v>
      </c>
      <c r="BG456" s="16">
        <v>0.5</v>
      </c>
      <c r="BH456" s="16">
        <v>0.36170212765957399</v>
      </c>
      <c r="BI456" s="16">
        <v>0.46153846153846201</v>
      </c>
      <c r="BJ456" s="16">
        <v>0.71428571428571397</v>
      </c>
      <c r="BK456" s="16">
        <v>0.26315789473684198</v>
      </c>
      <c r="BL456" s="16">
        <v>0.27777777777777801</v>
      </c>
      <c r="BM456" s="16">
        <v>0.27272727272727298</v>
      </c>
      <c r="BN456" s="16">
        <v>0.375</v>
      </c>
      <c r="BO456" s="16"/>
      <c r="BP456" s="16">
        <v>0.41075794621026901</v>
      </c>
      <c r="BQ456" s="16"/>
      <c r="BR456" s="16">
        <v>0.40425531914893598</v>
      </c>
      <c r="BS456" s="16"/>
      <c r="BT456" s="16">
        <v>0.43283582089552203</v>
      </c>
    </row>
    <row r="457" spans="2:72" x14ac:dyDescent="0.2">
      <c r="B457" t="s">
        <v>293</v>
      </c>
      <c r="C457" s="16">
        <v>0.153241650294695</v>
      </c>
      <c r="D457" s="16">
        <v>0.135678391959799</v>
      </c>
      <c r="E457" s="16">
        <v>0.25581395348837199</v>
      </c>
      <c r="F457" s="16">
        <v>0.14285714285714299</v>
      </c>
      <c r="G457" s="16">
        <v>0.15151515151515199</v>
      </c>
      <c r="H457" s="16">
        <v>0.2</v>
      </c>
      <c r="I457" s="16">
        <v>0.152542372881356</v>
      </c>
      <c r="J457" s="16">
        <v>0.18518518518518501</v>
      </c>
      <c r="K457" s="16">
        <v>0.19047619047618999</v>
      </c>
      <c r="L457" s="16">
        <v>0.128205128205128</v>
      </c>
      <c r="M457" s="16">
        <v>0.14285714285714299</v>
      </c>
      <c r="N457" s="16">
        <v>6.25E-2</v>
      </c>
      <c r="O457" s="16">
        <v>0</v>
      </c>
      <c r="P457" s="16"/>
      <c r="Q457" s="16">
        <v>0.35714285714285698</v>
      </c>
      <c r="R457" s="16">
        <v>0.16666666666666699</v>
      </c>
      <c r="S457" s="16">
        <v>0.11764705882352899</v>
      </c>
      <c r="T457" s="16">
        <v>9.6774193548387094E-2</v>
      </c>
      <c r="U457" s="16">
        <v>0.375</v>
      </c>
      <c r="V457" s="16">
        <v>0.115384615384615</v>
      </c>
      <c r="W457" s="16">
        <v>0.23214285714285701</v>
      </c>
      <c r="X457" s="16">
        <v>0.218181818181818</v>
      </c>
      <c r="Y457" s="16">
        <v>0.104838709677419</v>
      </c>
      <c r="Z457" s="16"/>
      <c r="AA457" s="16">
        <v>0.19417475728155301</v>
      </c>
      <c r="AB457" s="16">
        <v>0.12541254125412499</v>
      </c>
      <c r="AC457" s="16"/>
      <c r="AD457" s="16">
        <v>0.219512195121951</v>
      </c>
      <c r="AE457" s="16">
        <v>0.22727272727272699</v>
      </c>
      <c r="AF457" s="16">
        <v>0.33333333333333298</v>
      </c>
      <c r="AG457" s="16">
        <v>7.3170731707317097E-2</v>
      </c>
      <c r="AH457" s="16">
        <v>0.32432432432432401</v>
      </c>
      <c r="AI457" s="16">
        <v>0.15909090909090901</v>
      </c>
      <c r="AJ457" s="16">
        <v>0.141025641025641</v>
      </c>
      <c r="AK457" s="16">
        <v>0.138461538461538</v>
      </c>
      <c r="AL457" s="16">
        <v>8.3333333333333301E-2</v>
      </c>
      <c r="AM457" s="16">
        <v>9.1836734693877597E-2</v>
      </c>
      <c r="AN457" s="16"/>
      <c r="AO457" s="16">
        <v>0.20382165605095501</v>
      </c>
      <c r="AP457" s="16">
        <v>0.14685314685314699</v>
      </c>
      <c r="AQ457" s="16">
        <v>0.115384615384615</v>
      </c>
      <c r="AR457" s="16">
        <v>0.18032786885245899</v>
      </c>
      <c r="AS457" s="16">
        <v>0</v>
      </c>
      <c r="AT457" s="16">
        <v>0.16666666666666699</v>
      </c>
      <c r="AU457" s="16"/>
      <c r="AV457" s="16">
        <v>0.5</v>
      </c>
      <c r="AW457" s="16">
        <v>0</v>
      </c>
      <c r="AX457" s="16">
        <v>6.4516129032258104E-2</v>
      </c>
      <c r="AY457" s="16">
        <v>0.375</v>
      </c>
      <c r="AZ457" s="16">
        <v>0</v>
      </c>
      <c r="BA457" s="16">
        <v>6.25E-2</v>
      </c>
      <c r="BB457" s="16">
        <v>0.14285714285714299</v>
      </c>
      <c r="BC457" s="16">
        <v>0.42857142857142899</v>
      </c>
      <c r="BD457" s="16">
        <v>0.2</v>
      </c>
      <c r="BE457" s="16">
        <v>0.112</v>
      </c>
      <c r="BF457" s="16">
        <v>0.191176470588235</v>
      </c>
      <c r="BG457" s="16">
        <v>0.33333333333333298</v>
      </c>
      <c r="BH457" s="16">
        <v>0.10638297872340401</v>
      </c>
      <c r="BI457" s="16">
        <v>7.69230769230769E-2</v>
      </c>
      <c r="BJ457" s="16">
        <v>0</v>
      </c>
      <c r="BK457" s="16">
        <v>0.31578947368421101</v>
      </c>
      <c r="BL457" s="16">
        <v>0.22222222222222199</v>
      </c>
      <c r="BM457" s="16">
        <v>0.27272727272727298</v>
      </c>
      <c r="BN457" s="16">
        <v>0.25</v>
      </c>
      <c r="BO457" s="16"/>
      <c r="BP457" s="16">
        <v>0.12958435207824001</v>
      </c>
      <c r="BQ457" s="16"/>
      <c r="BR457" s="16">
        <v>0.160756501182033</v>
      </c>
      <c r="BS457" s="16"/>
      <c r="BT457" s="16">
        <v>0.11044776119403001</v>
      </c>
    </row>
    <row r="458" spans="2:72" x14ac:dyDescent="0.2">
      <c r="B458" t="s">
        <v>294</v>
      </c>
      <c r="C458" s="16">
        <v>3.3398821218074699E-2</v>
      </c>
      <c r="D458" s="16">
        <v>1.5075376884422099E-2</v>
      </c>
      <c r="E458" s="16">
        <v>4.6511627906976702E-2</v>
      </c>
      <c r="F458" s="16">
        <v>9.5238095238095205E-2</v>
      </c>
      <c r="G458" s="16">
        <v>3.03030303030303E-2</v>
      </c>
      <c r="H458" s="16">
        <v>0</v>
      </c>
      <c r="I458" s="16">
        <v>6.7796610169491497E-2</v>
      </c>
      <c r="J458" s="16">
        <v>7.4074074074074098E-2</v>
      </c>
      <c r="K458" s="16">
        <v>0</v>
      </c>
      <c r="L458" s="16">
        <v>2.5641025641025599E-2</v>
      </c>
      <c r="M458" s="16">
        <v>4.7619047619047603E-2</v>
      </c>
      <c r="N458" s="16">
        <v>6.25E-2</v>
      </c>
      <c r="O458" s="16">
        <v>0</v>
      </c>
      <c r="P458" s="16"/>
      <c r="Q458" s="16">
        <v>7.1428571428571397E-2</v>
      </c>
      <c r="R458" s="16">
        <v>8.3333333333333301E-2</v>
      </c>
      <c r="S458" s="16">
        <v>0.11764705882352899</v>
      </c>
      <c r="T458" s="16">
        <v>0</v>
      </c>
      <c r="U458" s="16">
        <v>0</v>
      </c>
      <c r="V458" s="16">
        <v>0</v>
      </c>
      <c r="W458" s="16">
        <v>7.1428571428571397E-2</v>
      </c>
      <c r="X458" s="16">
        <v>1.8181818181818198E-2</v>
      </c>
      <c r="Y458" s="16">
        <v>3.2258064516128997E-2</v>
      </c>
      <c r="Z458" s="16"/>
      <c r="AA458" s="16">
        <v>3.8834951456310697E-2</v>
      </c>
      <c r="AB458" s="16">
        <v>2.9702970297029702E-2</v>
      </c>
      <c r="AC458" s="16"/>
      <c r="AD458" s="16">
        <v>4.8780487804878099E-2</v>
      </c>
      <c r="AE458" s="16">
        <v>9.0909090909090898E-2</v>
      </c>
      <c r="AF458" s="16">
        <v>5.5555555555555601E-2</v>
      </c>
      <c r="AG458" s="16">
        <v>7.3170731707317097E-2</v>
      </c>
      <c r="AH458" s="16">
        <v>8.1081081081081099E-2</v>
      </c>
      <c r="AI458" s="16">
        <v>2.27272727272727E-2</v>
      </c>
      <c r="AJ458" s="16">
        <v>2.5641025641025599E-2</v>
      </c>
      <c r="AK458" s="16">
        <v>0</v>
      </c>
      <c r="AL458" s="16">
        <v>1.6666666666666701E-2</v>
      </c>
      <c r="AM458" s="16">
        <v>2.04081632653061E-2</v>
      </c>
      <c r="AN458" s="16"/>
      <c r="AO458" s="16">
        <v>6.3694267515923594E-2</v>
      </c>
      <c r="AP458" s="16">
        <v>2.0979020979021001E-2</v>
      </c>
      <c r="AQ458" s="16">
        <v>9.6153846153846194E-3</v>
      </c>
      <c r="AR458" s="16">
        <v>3.2786885245901599E-2</v>
      </c>
      <c r="AS458" s="16">
        <v>0</v>
      </c>
      <c r="AT458" s="16">
        <v>0.16666666666666699</v>
      </c>
      <c r="AU458" s="16"/>
      <c r="AV458" s="16">
        <v>0</v>
      </c>
      <c r="AW458" s="16">
        <v>0</v>
      </c>
      <c r="AX458" s="16">
        <v>3.2258064516128997E-2</v>
      </c>
      <c r="AY458" s="16">
        <v>0</v>
      </c>
      <c r="AZ458" s="16">
        <v>1</v>
      </c>
      <c r="BA458" s="16">
        <v>0</v>
      </c>
      <c r="BB458" s="16">
        <v>6.1224489795918401E-2</v>
      </c>
      <c r="BC458" s="16">
        <v>7.1428571428571397E-2</v>
      </c>
      <c r="BD458" s="16">
        <v>0</v>
      </c>
      <c r="BE458" s="16">
        <v>8.0000000000000002E-3</v>
      </c>
      <c r="BF458" s="16">
        <v>2.9411764705882401E-2</v>
      </c>
      <c r="BG458" s="16">
        <v>0</v>
      </c>
      <c r="BH458" s="16">
        <v>0</v>
      </c>
      <c r="BI458" s="16">
        <v>7.69230769230769E-2</v>
      </c>
      <c r="BJ458" s="16">
        <v>0</v>
      </c>
      <c r="BK458" s="16">
        <v>0.157894736842105</v>
      </c>
      <c r="BL458" s="16">
        <v>0</v>
      </c>
      <c r="BM458" s="16">
        <v>0</v>
      </c>
      <c r="BN458" s="16">
        <v>0.1875</v>
      </c>
      <c r="BO458" s="16"/>
      <c r="BP458" s="16">
        <v>2.44498777506112E-2</v>
      </c>
      <c r="BQ458" s="16"/>
      <c r="BR458" s="16">
        <v>2.6004728132387699E-2</v>
      </c>
      <c r="BS458" s="16"/>
      <c r="BT458" s="16">
        <v>3.2835820895522401E-2</v>
      </c>
    </row>
    <row r="459" spans="2:72" x14ac:dyDescent="0.2">
      <c r="B459" t="s">
        <v>295</v>
      </c>
      <c r="C459" s="16">
        <v>1.17878192534381E-2</v>
      </c>
      <c r="D459" s="16">
        <v>2.5125628140703501E-2</v>
      </c>
      <c r="E459" s="16">
        <v>0</v>
      </c>
      <c r="F459" s="16">
        <v>0</v>
      </c>
      <c r="G459" s="16">
        <v>0</v>
      </c>
      <c r="H459" s="16">
        <v>0</v>
      </c>
      <c r="I459" s="16">
        <v>1.6949152542372899E-2</v>
      </c>
      <c r="J459" s="16">
        <v>0</v>
      </c>
      <c r="K459" s="16">
        <v>0</v>
      </c>
      <c r="L459" s="16">
        <v>0</v>
      </c>
      <c r="M459" s="16">
        <v>0</v>
      </c>
      <c r="N459" s="16">
        <v>0</v>
      </c>
      <c r="O459" s="16">
        <v>0</v>
      </c>
      <c r="P459" s="16"/>
      <c r="Q459" s="16">
        <v>7.1428571428571397E-2</v>
      </c>
      <c r="R459" s="16">
        <v>0</v>
      </c>
      <c r="S459" s="16">
        <v>0</v>
      </c>
      <c r="T459" s="16">
        <v>0</v>
      </c>
      <c r="U459" s="16">
        <v>0</v>
      </c>
      <c r="V459" s="16">
        <v>1.9230769230769201E-2</v>
      </c>
      <c r="W459" s="16">
        <v>0</v>
      </c>
      <c r="X459" s="16">
        <v>1.8181818181818198E-2</v>
      </c>
      <c r="Y459" s="16">
        <v>1.2096774193548401E-2</v>
      </c>
      <c r="Z459" s="16"/>
      <c r="AA459" s="16">
        <v>9.7087378640776708E-3</v>
      </c>
      <c r="AB459" s="16">
        <v>1.32013201320132E-2</v>
      </c>
      <c r="AC459" s="16"/>
      <c r="AD459" s="16">
        <v>2.4390243902439001E-2</v>
      </c>
      <c r="AE459" s="16">
        <v>4.5454545454545497E-2</v>
      </c>
      <c r="AF459" s="16">
        <v>0</v>
      </c>
      <c r="AG459" s="16">
        <v>0</v>
      </c>
      <c r="AH459" s="16">
        <v>0</v>
      </c>
      <c r="AI459" s="16">
        <v>2.27272727272727E-2</v>
      </c>
      <c r="AJ459" s="16">
        <v>3.8461538461538498E-2</v>
      </c>
      <c r="AK459" s="16">
        <v>0</v>
      </c>
      <c r="AL459" s="16">
        <v>0</v>
      </c>
      <c r="AM459" s="16">
        <v>0</v>
      </c>
      <c r="AN459" s="16"/>
      <c r="AO459" s="16">
        <v>1.9108280254777101E-2</v>
      </c>
      <c r="AP459" s="16">
        <v>6.9930069930069904E-3</v>
      </c>
      <c r="AQ459" s="16">
        <v>1.9230769230769201E-2</v>
      </c>
      <c r="AR459" s="16">
        <v>0</v>
      </c>
      <c r="AS459" s="16">
        <v>0</v>
      </c>
      <c r="AT459" s="16">
        <v>0</v>
      </c>
      <c r="AU459" s="16"/>
      <c r="AV459" s="16">
        <v>0</v>
      </c>
      <c r="AW459" s="16">
        <v>0.5</v>
      </c>
      <c r="AX459" s="16">
        <v>0</v>
      </c>
      <c r="AY459" s="16">
        <v>0</v>
      </c>
      <c r="AZ459" s="16">
        <v>0</v>
      </c>
      <c r="BA459" s="16">
        <v>0</v>
      </c>
      <c r="BB459" s="16">
        <v>0</v>
      </c>
      <c r="BC459" s="16">
        <v>0</v>
      </c>
      <c r="BD459" s="16">
        <v>0</v>
      </c>
      <c r="BE459" s="16">
        <v>8.0000000000000002E-3</v>
      </c>
      <c r="BF459" s="16">
        <v>0</v>
      </c>
      <c r="BG459" s="16">
        <v>0</v>
      </c>
      <c r="BH459" s="16">
        <v>2.1276595744680899E-2</v>
      </c>
      <c r="BI459" s="16">
        <v>0</v>
      </c>
      <c r="BJ459" s="16">
        <v>0.14285714285714299</v>
      </c>
      <c r="BK459" s="16">
        <v>5.2631578947368397E-2</v>
      </c>
      <c r="BL459" s="16">
        <v>0</v>
      </c>
      <c r="BM459" s="16">
        <v>9.0909090909090898E-2</v>
      </c>
      <c r="BN459" s="16">
        <v>0</v>
      </c>
      <c r="BO459" s="16"/>
      <c r="BP459" s="16">
        <v>1.22249388753056E-2</v>
      </c>
      <c r="BQ459" s="16"/>
      <c r="BR459" s="16">
        <v>7.09219858156028E-3</v>
      </c>
      <c r="BS459" s="16"/>
      <c r="BT459" s="16">
        <v>1.1940298507462701E-2</v>
      </c>
    </row>
    <row r="460" spans="2:72" x14ac:dyDescent="0.2">
      <c r="B460" t="s">
        <v>90</v>
      </c>
      <c r="C460" s="16">
        <v>0</v>
      </c>
      <c r="D460" s="16">
        <v>0</v>
      </c>
      <c r="E460" s="16">
        <v>0</v>
      </c>
      <c r="F460" s="16">
        <v>0</v>
      </c>
      <c r="G460" s="16">
        <v>0</v>
      </c>
      <c r="H460" s="16">
        <v>0</v>
      </c>
      <c r="I460" s="16">
        <v>0</v>
      </c>
      <c r="J460" s="16">
        <v>0</v>
      </c>
      <c r="K460" s="16">
        <v>0</v>
      </c>
      <c r="L460" s="16">
        <v>0</v>
      </c>
      <c r="M460" s="16">
        <v>0</v>
      </c>
      <c r="N460" s="16">
        <v>0</v>
      </c>
      <c r="O460" s="16">
        <v>0</v>
      </c>
      <c r="P460" s="16"/>
      <c r="Q460" s="16">
        <v>0</v>
      </c>
      <c r="R460" s="16">
        <v>0</v>
      </c>
      <c r="S460" s="16">
        <v>0</v>
      </c>
      <c r="T460" s="16">
        <v>0</v>
      </c>
      <c r="U460" s="16">
        <v>0</v>
      </c>
      <c r="V460" s="16">
        <v>0</v>
      </c>
      <c r="W460" s="16">
        <v>0</v>
      </c>
      <c r="X460" s="16">
        <v>0</v>
      </c>
      <c r="Y460" s="16">
        <v>0</v>
      </c>
      <c r="Z460" s="16"/>
      <c r="AA460" s="16">
        <v>0</v>
      </c>
      <c r="AB460" s="16">
        <v>0</v>
      </c>
      <c r="AC460" s="16"/>
      <c r="AD460" s="16">
        <v>0</v>
      </c>
      <c r="AE460" s="16">
        <v>0</v>
      </c>
      <c r="AF460" s="16">
        <v>0</v>
      </c>
      <c r="AG460" s="16">
        <v>0</v>
      </c>
      <c r="AH460" s="16">
        <v>0</v>
      </c>
      <c r="AI460" s="16">
        <v>0</v>
      </c>
      <c r="AJ460" s="16">
        <v>0</v>
      </c>
      <c r="AK460" s="16">
        <v>0</v>
      </c>
      <c r="AL460" s="16">
        <v>0</v>
      </c>
      <c r="AM460" s="16">
        <v>0</v>
      </c>
      <c r="AN460" s="16"/>
      <c r="AO460" s="16">
        <v>0</v>
      </c>
      <c r="AP460" s="16">
        <v>0</v>
      </c>
      <c r="AQ460" s="16">
        <v>0</v>
      </c>
      <c r="AR460" s="16">
        <v>0</v>
      </c>
      <c r="AS460" s="16">
        <v>0</v>
      </c>
      <c r="AT460" s="16">
        <v>0</v>
      </c>
      <c r="AU460" s="16"/>
      <c r="AV460" s="16">
        <v>0</v>
      </c>
      <c r="AW460" s="16">
        <v>0</v>
      </c>
      <c r="AX460" s="16">
        <v>0</v>
      </c>
      <c r="AY460" s="16">
        <v>0</v>
      </c>
      <c r="AZ460" s="16">
        <v>0</v>
      </c>
      <c r="BA460" s="16">
        <v>0</v>
      </c>
      <c r="BB460" s="16">
        <v>0</v>
      </c>
      <c r="BC460" s="16">
        <v>0</v>
      </c>
      <c r="BD460" s="16">
        <v>0</v>
      </c>
      <c r="BE460" s="16">
        <v>0</v>
      </c>
      <c r="BF460" s="16">
        <v>0</v>
      </c>
      <c r="BG460" s="16">
        <v>0</v>
      </c>
      <c r="BH460" s="16">
        <v>0</v>
      </c>
      <c r="BI460" s="16">
        <v>0</v>
      </c>
      <c r="BJ460" s="16">
        <v>0</v>
      </c>
      <c r="BK460" s="16">
        <v>0</v>
      </c>
      <c r="BL460" s="16">
        <v>0</v>
      </c>
      <c r="BM460" s="16">
        <v>0</v>
      </c>
      <c r="BN460" s="16">
        <v>0</v>
      </c>
      <c r="BO460" s="16"/>
      <c r="BP460" s="16">
        <v>0</v>
      </c>
      <c r="BQ460" s="16"/>
      <c r="BR460" s="16">
        <v>0</v>
      </c>
      <c r="BS460" s="16"/>
      <c r="BT460" s="16">
        <v>0</v>
      </c>
    </row>
    <row r="461" spans="2:72" x14ac:dyDescent="0.2">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row>
    <row r="462" spans="2:72" x14ac:dyDescent="0.2">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row>
    <row r="463" spans="2:72" x14ac:dyDescent="0.2">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row>
    <row r="464" spans="2:72" x14ac:dyDescent="0.2">
      <c r="B464" s="6" t="s">
        <v>301</v>
      </c>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row>
    <row r="465" spans="2:72" x14ac:dyDescent="0.2">
      <c r="B465" s="22" t="s">
        <v>297</v>
      </c>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row>
    <row r="466" spans="2:72" x14ac:dyDescent="0.2">
      <c r="B466" t="s">
        <v>291</v>
      </c>
      <c r="C466" s="16">
        <v>0.50491159135559904</v>
      </c>
      <c r="D466" s="16">
        <v>0.52261306532663299</v>
      </c>
      <c r="E466" s="16">
        <v>0.39534883720930197</v>
      </c>
      <c r="F466" s="16">
        <v>0.52380952380952395</v>
      </c>
      <c r="G466" s="16">
        <v>0.45454545454545497</v>
      </c>
      <c r="H466" s="16">
        <v>0.6</v>
      </c>
      <c r="I466" s="16">
        <v>0.55932203389830504</v>
      </c>
      <c r="J466" s="16">
        <v>0.33333333333333298</v>
      </c>
      <c r="K466" s="16">
        <v>0.42857142857142899</v>
      </c>
      <c r="L466" s="16">
        <v>0.53846153846153799</v>
      </c>
      <c r="M466" s="16">
        <v>0.476190476190476</v>
      </c>
      <c r="N466" s="16">
        <v>0.6875</v>
      </c>
      <c r="O466" s="16">
        <v>0.4</v>
      </c>
      <c r="P466" s="16"/>
      <c r="Q466" s="16">
        <v>0.28571428571428598</v>
      </c>
      <c r="R466" s="16">
        <v>0.41666666666666702</v>
      </c>
      <c r="S466" s="16">
        <v>0.35294117647058798</v>
      </c>
      <c r="T466" s="16">
        <v>0.61290322580645196</v>
      </c>
      <c r="U466" s="16">
        <v>0.5</v>
      </c>
      <c r="V466" s="16">
        <v>0.5</v>
      </c>
      <c r="W466" s="16">
        <v>0.46428571428571402</v>
      </c>
      <c r="X466" s="16">
        <v>0.56363636363636405</v>
      </c>
      <c r="Y466" s="16">
        <v>0.51612903225806495</v>
      </c>
      <c r="Z466" s="16"/>
      <c r="AA466" s="16">
        <v>0.475728155339806</v>
      </c>
      <c r="AB466" s="16">
        <v>0.524752475247525</v>
      </c>
      <c r="AC466" s="16"/>
      <c r="AD466" s="16">
        <v>0.36585365853658502</v>
      </c>
      <c r="AE466" s="16">
        <v>0.27272727272727298</v>
      </c>
      <c r="AF466" s="16">
        <v>0.5</v>
      </c>
      <c r="AG466" s="16">
        <v>0.58536585365853699</v>
      </c>
      <c r="AH466" s="16">
        <v>0.48648648648648701</v>
      </c>
      <c r="AI466" s="16">
        <v>0.54545454545454497</v>
      </c>
      <c r="AJ466" s="16">
        <v>0.512820512820513</v>
      </c>
      <c r="AK466" s="16">
        <v>0.58461538461538498</v>
      </c>
      <c r="AL466" s="16">
        <v>0.5</v>
      </c>
      <c r="AM466" s="16">
        <v>0.52040816326530603</v>
      </c>
      <c r="AN466" s="16"/>
      <c r="AO466" s="16">
        <v>0.39490445859872603</v>
      </c>
      <c r="AP466" s="16">
        <v>0.52447552447552404</v>
      </c>
      <c r="AQ466" s="16">
        <v>0.50961538461538503</v>
      </c>
      <c r="AR466" s="16">
        <v>0.50819672131147497</v>
      </c>
      <c r="AS466" s="16">
        <v>0.82352941176470595</v>
      </c>
      <c r="AT466" s="16">
        <v>0.83333333333333304</v>
      </c>
      <c r="AU466" s="16"/>
      <c r="AV466" s="16">
        <v>0.33333333333333298</v>
      </c>
      <c r="AW466" s="16">
        <v>0</v>
      </c>
      <c r="AX466" s="16">
        <v>0.79032258064516103</v>
      </c>
      <c r="AY466" s="16">
        <v>0.5</v>
      </c>
      <c r="AZ466" s="16">
        <v>0</v>
      </c>
      <c r="BA466" s="16">
        <v>0.65625</v>
      </c>
      <c r="BB466" s="16">
        <v>0.57142857142857095</v>
      </c>
      <c r="BC466" s="16">
        <v>0.42857142857142899</v>
      </c>
      <c r="BD466" s="16">
        <v>0.2</v>
      </c>
      <c r="BE466" s="16">
        <v>0.52800000000000002</v>
      </c>
      <c r="BF466" s="16">
        <v>0.39705882352941202</v>
      </c>
      <c r="BG466" s="16">
        <v>0.33333333333333298</v>
      </c>
      <c r="BH466" s="16">
        <v>0.48936170212766</v>
      </c>
      <c r="BI466" s="16">
        <v>0.46153846153846201</v>
      </c>
      <c r="BJ466" s="16">
        <v>0</v>
      </c>
      <c r="BK466" s="16">
        <v>0.157894736842105</v>
      </c>
      <c r="BL466" s="16">
        <v>0.44444444444444398</v>
      </c>
      <c r="BM466" s="16">
        <v>0.36363636363636398</v>
      </c>
      <c r="BN466" s="16">
        <v>0.4375</v>
      </c>
      <c r="BO466" s="16"/>
      <c r="BP466" s="16">
        <v>0.54034229828850899</v>
      </c>
      <c r="BQ466" s="16"/>
      <c r="BR466" s="16">
        <v>0.50827423167848695</v>
      </c>
      <c r="BS466" s="16"/>
      <c r="BT466" s="16">
        <v>0.52835820895522401</v>
      </c>
    </row>
    <row r="467" spans="2:72" x14ac:dyDescent="0.2">
      <c r="B467" t="s">
        <v>292</v>
      </c>
      <c r="C467" s="16">
        <v>0.33791748526522603</v>
      </c>
      <c r="D467" s="16">
        <v>0.34170854271356799</v>
      </c>
      <c r="E467" s="16">
        <v>0.32558139534883701</v>
      </c>
      <c r="F467" s="16">
        <v>0.33333333333333298</v>
      </c>
      <c r="G467" s="16">
        <v>0.36363636363636398</v>
      </c>
      <c r="H467" s="16">
        <v>0.32</v>
      </c>
      <c r="I467" s="16">
        <v>0.305084745762712</v>
      </c>
      <c r="J467" s="16">
        <v>0.48148148148148101</v>
      </c>
      <c r="K467" s="16">
        <v>0.38095238095238099</v>
      </c>
      <c r="L467" s="16">
        <v>0.30769230769230799</v>
      </c>
      <c r="M467" s="16">
        <v>0.38095238095238099</v>
      </c>
      <c r="N467" s="16">
        <v>0.1875</v>
      </c>
      <c r="O467" s="16">
        <v>0.2</v>
      </c>
      <c r="P467" s="16"/>
      <c r="Q467" s="16">
        <v>0.214285714285714</v>
      </c>
      <c r="R467" s="16">
        <v>0.33333333333333298</v>
      </c>
      <c r="S467" s="16">
        <v>0.58823529411764697</v>
      </c>
      <c r="T467" s="16">
        <v>0.29032258064516098</v>
      </c>
      <c r="U467" s="16">
        <v>0.375</v>
      </c>
      <c r="V467" s="16">
        <v>0.30769230769230799</v>
      </c>
      <c r="W467" s="16">
        <v>0.33928571428571402</v>
      </c>
      <c r="X467" s="16">
        <v>0.30909090909090903</v>
      </c>
      <c r="Y467" s="16">
        <v>0.342741935483871</v>
      </c>
      <c r="Z467" s="16"/>
      <c r="AA467" s="16">
        <v>0.33980582524271802</v>
      </c>
      <c r="AB467" s="16">
        <v>0.33663366336633699</v>
      </c>
      <c r="AC467" s="16"/>
      <c r="AD467" s="16">
        <v>0.31707317073170699</v>
      </c>
      <c r="AE467" s="16">
        <v>0.36363636363636398</v>
      </c>
      <c r="AF467" s="16">
        <v>0.27777777777777801</v>
      </c>
      <c r="AG467" s="16">
        <v>0.26829268292682901</v>
      </c>
      <c r="AH467" s="16">
        <v>0.35135135135135098</v>
      </c>
      <c r="AI467" s="16">
        <v>0.25</v>
      </c>
      <c r="AJ467" s="16">
        <v>0.37179487179487197</v>
      </c>
      <c r="AK467" s="16">
        <v>0.29230769230769199</v>
      </c>
      <c r="AL467" s="16">
        <v>0.46666666666666701</v>
      </c>
      <c r="AM467" s="16">
        <v>0.33673469387755101</v>
      </c>
      <c r="AN467" s="16"/>
      <c r="AO467" s="16">
        <v>0.38216560509554098</v>
      </c>
      <c r="AP467" s="16">
        <v>0.34265734265734299</v>
      </c>
      <c r="AQ467" s="16">
        <v>0.34615384615384598</v>
      </c>
      <c r="AR467" s="16">
        <v>0.34426229508196698</v>
      </c>
      <c r="AS467" s="16">
        <v>0.17647058823529399</v>
      </c>
      <c r="AT467" s="16">
        <v>0</v>
      </c>
      <c r="AU467" s="16"/>
      <c r="AV467" s="16">
        <v>0.5</v>
      </c>
      <c r="AW467" s="16">
        <v>0.5</v>
      </c>
      <c r="AX467" s="16">
        <v>0.16129032258064499</v>
      </c>
      <c r="AY467" s="16">
        <v>0.125</v>
      </c>
      <c r="AZ467" s="16">
        <v>0</v>
      </c>
      <c r="BA467" s="16">
        <v>0.28125</v>
      </c>
      <c r="BB467" s="16">
        <v>0.30612244897959201</v>
      </c>
      <c r="BC467" s="16">
        <v>0.35714285714285698</v>
      </c>
      <c r="BD467" s="16">
        <v>0.2</v>
      </c>
      <c r="BE467" s="16">
        <v>0.35199999999999998</v>
      </c>
      <c r="BF467" s="16">
        <v>0.441176470588235</v>
      </c>
      <c r="BG467" s="16">
        <v>0.5</v>
      </c>
      <c r="BH467" s="16">
        <v>0.36170212765957399</v>
      </c>
      <c r="BI467" s="16">
        <v>7.69230769230769E-2</v>
      </c>
      <c r="BJ467" s="16">
        <v>0.85714285714285698</v>
      </c>
      <c r="BK467" s="16">
        <v>0.47368421052631599</v>
      </c>
      <c r="BL467" s="16">
        <v>0.44444444444444398</v>
      </c>
      <c r="BM467" s="16">
        <v>0.27272727272727298</v>
      </c>
      <c r="BN467" s="16">
        <v>0.375</v>
      </c>
      <c r="BO467" s="16"/>
      <c r="BP467" s="16">
        <v>0.33007334963325202</v>
      </c>
      <c r="BQ467" s="16"/>
      <c r="BR467" s="16">
        <v>0.35224586288416099</v>
      </c>
      <c r="BS467" s="16"/>
      <c r="BT467" s="16">
        <v>0.31641791044776102</v>
      </c>
    </row>
    <row r="468" spans="2:72" x14ac:dyDescent="0.2">
      <c r="B468" t="s">
        <v>293</v>
      </c>
      <c r="C468" s="16">
        <v>0.10609037328094301</v>
      </c>
      <c r="D468" s="16">
        <v>0.10050251256281401</v>
      </c>
      <c r="E468" s="16">
        <v>0.186046511627907</v>
      </c>
      <c r="F468" s="16">
        <v>9.5238095238095205E-2</v>
      </c>
      <c r="G468" s="16">
        <v>0.12121212121212099</v>
      </c>
      <c r="H468" s="16">
        <v>0.08</v>
      </c>
      <c r="I468" s="16">
        <v>0.101694915254237</v>
      </c>
      <c r="J468" s="16">
        <v>7.4074074074074098E-2</v>
      </c>
      <c r="K468" s="16">
        <v>0.14285714285714299</v>
      </c>
      <c r="L468" s="16">
        <v>7.69230769230769E-2</v>
      </c>
      <c r="M468" s="16">
        <v>9.5238095238095205E-2</v>
      </c>
      <c r="N468" s="16">
        <v>6.25E-2</v>
      </c>
      <c r="O468" s="16">
        <v>0.2</v>
      </c>
      <c r="P468" s="16"/>
      <c r="Q468" s="16">
        <v>0.28571428571428598</v>
      </c>
      <c r="R468" s="16">
        <v>0.16666666666666699</v>
      </c>
      <c r="S468" s="16">
        <v>0</v>
      </c>
      <c r="T468" s="16">
        <v>9.6774193548387094E-2</v>
      </c>
      <c r="U468" s="16">
        <v>8.3333333333333301E-2</v>
      </c>
      <c r="V468" s="16">
        <v>9.6153846153846201E-2</v>
      </c>
      <c r="W468" s="16">
        <v>0.125</v>
      </c>
      <c r="X468" s="16">
        <v>7.2727272727272696E-2</v>
      </c>
      <c r="Y468" s="16">
        <v>0.108870967741935</v>
      </c>
      <c r="Z468" s="16"/>
      <c r="AA468" s="16">
        <v>0.111650485436893</v>
      </c>
      <c r="AB468" s="16">
        <v>0.10231023102310199</v>
      </c>
      <c r="AC468" s="16"/>
      <c r="AD468" s="16">
        <v>0.219512195121951</v>
      </c>
      <c r="AE468" s="16">
        <v>0.13636363636363599</v>
      </c>
      <c r="AF468" s="16">
        <v>0.16666666666666699</v>
      </c>
      <c r="AG468" s="16">
        <v>9.7560975609756101E-2</v>
      </c>
      <c r="AH468" s="16">
        <v>0.108108108108108</v>
      </c>
      <c r="AI468" s="16">
        <v>0.11363636363636399</v>
      </c>
      <c r="AJ468" s="16">
        <v>8.9743589743589702E-2</v>
      </c>
      <c r="AK468" s="16">
        <v>7.69230769230769E-2</v>
      </c>
      <c r="AL468" s="16">
        <v>3.3333333333333298E-2</v>
      </c>
      <c r="AM468" s="16">
        <v>0.11224489795918401</v>
      </c>
      <c r="AN468" s="16"/>
      <c r="AO468" s="16">
        <v>0.12738853503184699</v>
      </c>
      <c r="AP468" s="16">
        <v>0.10489510489510501</v>
      </c>
      <c r="AQ468" s="16">
        <v>0.115384615384615</v>
      </c>
      <c r="AR468" s="16">
        <v>9.8360655737704902E-2</v>
      </c>
      <c r="AS468" s="16">
        <v>0</v>
      </c>
      <c r="AT468" s="16">
        <v>0.16666666666666699</v>
      </c>
      <c r="AU468" s="16"/>
      <c r="AV468" s="16">
        <v>0</v>
      </c>
      <c r="AW468" s="16">
        <v>0.5</v>
      </c>
      <c r="AX468" s="16">
        <v>4.8387096774193498E-2</v>
      </c>
      <c r="AY468" s="16">
        <v>0.25</v>
      </c>
      <c r="AZ468" s="16">
        <v>1</v>
      </c>
      <c r="BA468" s="16">
        <v>6.25E-2</v>
      </c>
      <c r="BB468" s="16">
        <v>6.1224489795918401E-2</v>
      </c>
      <c r="BC468" s="16">
        <v>0.214285714285714</v>
      </c>
      <c r="BD468" s="16">
        <v>0.2</v>
      </c>
      <c r="BE468" s="16">
        <v>8.7999999999999995E-2</v>
      </c>
      <c r="BF468" s="16">
        <v>7.3529411764705899E-2</v>
      </c>
      <c r="BG468" s="16">
        <v>0.16666666666666699</v>
      </c>
      <c r="BH468" s="16">
        <v>0.10638297872340401</v>
      </c>
      <c r="BI468" s="16">
        <v>0.30769230769230799</v>
      </c>
      <c r="BJ468" s="16">
        <v>0.14285714285714299</v>
      </c>
      <c r="BK468" s="16">
        <v>0.21052631578947401</v>
      </c>
      <c r="BL468" s="16">
        <v>0.11111111111111099</v>
      </c>
      <c r="BM468" s="16">
        <v>0.18181818181818199</v>
      </c>
      <c r="BN468" s="16">
        <v>0.1875</v>
      </c>
      <c r="BO468" s="16"/>
      <c r="BP468" s="16">
        <v>9.04645476772616E-2</v>
      </c>
      <c r="BQ468" s="16"/>
      <c r="BR468" s="16">
        <v>9.45626477541371E-2</v>
      </c>
      <c r="BS468" s="16"/>
      <c r="BT468" s="16">
        <v>0.104477611940299</v>
      </c>
    </row>
    <row r="469" spans="2:72" x14ac:dyDescent="0.2">
      <c r="B469" t="s">
        <v>294</v>
      </c>
      <c r="C469" s="16">
        <v>3.9292730844793698E-2</v>
      </c>
      <c r="D469" s="16">
        <v>3.5175879396984903E-2</v>
      </c>
      <c r="E469" s="16">
        <v>9.3023255813953501E-2</v>
      </c>
      <c r="F469" s="16">
        <v>4.7619047619047603E-2</v>
      </c>
      <c r="G469" s="16">
        <v>0</v>
      </c>
      <c r="H469" s="16">
        <v>0</v>
      </c>
      <c r="I469" s="16">
        <v>1.6949152542372899E-2</v>
      </c>
      <c r="J469" s="16">
        <v>7.4074074074074098E-2</v>
      </c>
      <c r="K469" s="16">
        <v>4.7619047619047603E-2</v>
      </c>
      <c r="L469" s="16">
        <v>5.1282051282051301E-2</v>
      </c>
      <c r="M469" s="16">
        <v>0</v>
      </c>
      <c r="N469" s="16">
        <v>6.25E-2</v>
      </c>
      <c r="O469" s="16">
        <v>0.2</v>
      </c>
      <c r="P469" s="16"/>
      <c r="Q469" s="16">
        <v>0.14285714285714299</v>
      </c>
      <c r="R469" s="16">
        <v>0</v>
      </c>
      <c r="S469" s="16">
        <v>5.8823529411764698E-2</v>
      </c>
      <c r="T469" s="16">
        <v>0</v>
      </c>
      <c r="U469" s="16">
        <v>4.1666666666666699E-2</v>
      </c>
      <c r="V469" s="16">
        <v>9.6153846153846201E-2</v>
      </c>
      <c r="W469" s="16">
        <v>5.3571428571428603E-2</v>
      </c>
      <c r="X469" s="16">
        <v>3.6363636363636397E-2</v>
      </c>
      <c r="Y469" s="16">
        <v>2.4193548387096801E-2</v>
      </c>
      <c r="Z469" s="16"/>
      <c r="AA469" s="16">
        <v>5.8252427184466E-2</v>
      </c>
      <c r="AB469" s="16">
        <v>2.6402640264026399E-2</v>
      </c>
      <c r="AC469" s="16"/>
      <c r="AD469" s="16">
        <v>7.3170731707317097E-2</v>
      </c>
      <c r="AE469" s="16">
        <v>0.18181818181818199</v>
      </c>
      <c r="AF469" s="16">
        <v>5.5555555555555601E-2</v>
      </c>
      <c r="AG469" s="16">
        <v>4.8780487804878099E-2</v>
      </c>
      <c r="AH469" s="16">
        <v>5.4054054054054099E-2</v>
      </c>
      <c r="AI469" s="16">
        <v>4.5454545454545497E-2</v>
      </c>
      <c r="AJ469" s="16">
        <v>1.2820512820512799E-2</v>
      </c>
      <c r="AK469" s="16">
        <v>4.6153846153846198E-2</v>
      </c>
      <c r="AL469" s="16">
        <v>0</v>
      </c>
      <c r="AM469" s="16">
        <v>2.04081632653061E-2</v>
      </c>
      <c r="AN469" s="16"/>
      <c r="AO469" s="16">
        <v>7.6433121019108305E-2</v>
      </c>
      <c r="AP469" s="16">
        <v>2.0979020979021001E-2</v>
      </c>
      <c r="AQ469" s="16">
        <v>9.6153846153846194E-3</v>
      </c>
      <c r="AR469" s="16">
        <v>4.91803278688525E-2</v>
      </c>
      <c r="AS469" s="16">
        <v>0</v>
      </c>
      <c r="AT469" s="16">
        <v>0</v>
      </c>
      <c r="AU469" s="16"/>
      <c r="AV469" s="16">
        <v>0</v>
      </c>
      <c r="AW469" s="16">
        <v>0</v>
      </c>
      <c r="AX469" s="16">
        <v>0</v>
      </c>
      <c r="AY469" s="16">
        <v>0.125</v>
      </c>
      <c r="AZ469" s="16">
        <v>0</v>
      </c>
      <c r="BA469" s="16">
        <v>0</v>
      </c>
      <c r="BB469" s="16">
        <v>6.1224489795918401E-2</v>
      </c>
      <c r="BC469" s="16">
        <v>0</v>
      </c>
      <c r="BD469" s="16">
        <v>0.2</v>
      </c>
      <c r="BE469" s="16">
        <v>2.4E-2</v>
      </c>
      <c r="BF469" s="16">
        <v>5.8823529411764698E-2</v>
      </c>
      <c r="BG469" s="16">
        <v>0</v>
      </c>
      <c r="BH469" s="16">
        <v>4.2553191489361701E-2</v>
      </c>
      <c r="BI469" s="16">
        <v>0.15384615384615399</v>
      </c>
      <c r="BJ469" s="16">
        <v>0</v>
      </c>
      <c r="BK469" s="16">
        <v>0.105263157894737</v>
      </c>
      <c r="BL469" s="16">
        <v>0</v>
      </c>
      <c r="BM469" s="16">
        <v>0.18181818181818199</v>
      </c>
      <c r="BN469" s="16">
        <v>0</v>
      </c>
      <c r="BO469" s="16"/>
      <c r="BP469" s="16">
        <v>3.4229828850855702E-2</v>
      </c>
      <c r="BQ469" s="16"/>
      <c r="BR469" s="16">
        <v>3.07328605200946E-2</v>
      </c>
      <c r="BS469" s="16"/>
      <c r="BT469" s="16">
        <v>4.47761194029851E-2</v>
      </c>
    </row>
    <row r="470" spans="2:72" x14ac:dyDescent="0.2">
      <c r="B470" t="s">
        <v>295</v>
      </c>
      <c r="C470" s="16">
        <v>1.17878192534381E-2</v>
      </c>
      <c r="D470" s="16">
        <v>0</v>
      </c>
      <c r="E470" s="16">
        <v>0</v>
      </c>
      <c r="F470" s="16">
        <v>0</v>
      </c>
      <c r="G470" s="16">
        <v>6.0606060606060601E-2</v>
      </c>
      <c r="H470" s="16">
        <v>0</v>
      </c>
      <c r="I470" s="16">
        <v>1.6949152542372899E-2</v>
      </c>
      <c r="J470" s="16">
        <v>3.7037037037037E-2</v>
      </c>
      <c r="K470" s="16">
        <v>0</v>
      </c>
      <c r="L470" s="16">
        <v>2.5641025641025599E-2</v>
      </c>
      <c r="M470" s="16">
        <v>4.7619047619047603E-2</v>
      </c>
      <c r="N470" s="16">
        <v>0</v>
      </c>
      <c r="O470" s="16">
        <v>0</v>
      </c>
      <c r="P470" s="16"/>
      <c r="Q470" s="16">
        <v>7.1428571428571397E-2</v>
      </c>
      <c r="R470" s="16">
        <v>8.3333333333333301E-2</v>
      </c>
      <c r="S470" s="16">
        <v>0</v>
      </c>
      <c r="T470" s="16">
        <v>0</v>
      </c>
      <c r="U470" s="16">
        <v>0</v>
      </c>
      <c r="V470" s="16">
        <v>0</v>
      </c>
      <c r="W470" s="16">
        <v>1.7857142857142901E-2</v>
      </c>
      <c r="X470" s="16">
        <v>1.8181818181818198E-2</v>
      </c>
      <c r="Y470" s="16">
        <v>8.0645161290322596E-3</v>
      </c>
      <c r="Z470" s="16"/>
      <c r="AA470" s="16">
        <v>1.45631067961165E-2</v>
      </c>
      <c r="AB470" s="16">
        <v>9.9009900990098994E-3</v>
      </c>
      <c r="AC470" s="16"/>
      <c r="AD470" s="16">
        <v>2.4390243902439001E-2</v>
      </c>
      <c r="AE470" s="16">
        <v>4.5454545454545497E-2</v>
      </c>
      <c r="AF470" s="16">
        <v>0</v>
      </c>
      <c r="AG470" s="16">
        <v>0</v>
      </c>
      <c r="AH470" s="16">
        <v>0</v>
      </c>
      <c r="AI470" s="16">
        <v>4.5454545454545497E-2</v>
      </c>
      <c r="AJ470" s="16">
        <v>1.2820512820512799E-2</v>
      </c>
      <c r="AK470" s="16">
        <v>0</v>
      </c>
      <c r="AL470" s="16">
        <v>0</v>
      </c>
      <c r="AM470" s="16">
        <v>1.02040816326531E-2</v>
      </c>
      <c r="AN470" s="16"/>
      <c r="AO470" s="16">
        <v>1.9108280254777101E-2</v>
      </c>
      <c r="AP470" s="16">
        <v>6.9930069930069904E-3</v>
      </c>
      <c r="AQ470" s="16">
        <v>1.9230769230769201E-2</v>
      </c>
      <c r="AR470" s="16">
        <v>0</v>
      </c>
      <c r="AS470" s="16">
        <v>0</v>
      </c>
      <c r="AT470" s="16">
        <v>0</v>
      </c>
      <c r="AU470" s="16"/>
      <c r="AV470" s="16">
        <v>0.16666666666666699</v>
      </c>
      <c r="AW470" s="16">
        <v>0</v>
      </c>
      <c r="AX470" s="16">
        <v>0</v>
      </c>
      <c r="AY470" s="16">
        <v>0</v>
      </c>
      <c r="AZ470" s="16">
        <v>0</v>
      </c>
      <c r="BA470" s="16">
        <v>0</v>
      </c>
      <c r="BB470" s="16">
        <v>0</v>
      </c>
      <c r="BC470" s="16">
        <v>0</v>
      </c>
      <c r="BD470" s="16">
        <v>0.2</v>
      </c>
      <c r="BE470" s="16">
        <v>8.0000000000000002E-3</v>
      </c>
      <c r="BF470" s="16">
        <v>2.9411764705882401E-2</v>
      </c>
      <c r="BG470" s="16">
        <v>0</v>
      </c>
      <c r="BH470" s="16">
        <v>0</v>
      </c>
      <c r="BI470" s="16">
        <v>0</v>
      </c>
      <c r="BJ470" s="16">
        <v>0</v>
      </c>
      <c r="BK470" s="16">
        <v>5.2631578947368397E-2</v>
      </c>
      <c r="BL470" s="16">
        <v>0</v>
      </c>
      <c r="BM470" s="16">
        <v>0</v>
      </c>
      <c r="BN470" s="16">
        <v>0</v>
      </c>
      <c r="BO470" s="16"/>
      <c r="BP470" s="16">
        <v>4.8899755501222502E-3</v>
      </c>
      <c r="BQ470" s="16"/>
      <c r="BR470" s="16">
        <v>1.41843971631206E-2</v>
      </c>
      <c r="BS470" s="16"/>
      <c r="BT470" s="16">
        <v>5.9701492537313399E-3</v>
      </c>
    </row>
    <row r="471" spans="2:72" x14ac:dyDescent="0.2">
      <c r="B471" t="s">
        <v>90</v>
      </c>
      <c r="C471" s="16">
        <v>0</v>
      </c>
      <c r="D471" s="16">
        <v>0</v>
      </c>
      <c r="E471" s="16">
        <v>0</v>
      </c>
      <c r="F471" s="16">
        <v>0</v>
      </c>
      <c r="G471" s="16">
        <v>0</v>
      </c>
      <c r="H471" s="16">
        <v>0</v>
      </c>
      <c r="I471" s="16">
        <v>0</v>
      </c>
      <c r="J471" s="16">
        <v>0</v>
      </c>
      <c r="K471" s="16">
        <v>0</v>
      </c>
      <c r="L471" s="16">
        <v>0</v>
      </c>
      <c r="M471" s="16">
        <v>0</v>
      </c>
      <c r="N471" s="16">
        <v>0</v>
      </c>
      <c r="O471" s="16">
        <v>0</v>
      </c>
      <c r="P471" s="16"/>
      <c r="Q471" s="16">
        <v>0</v>
      </c>
      <c r="R471" s="16">
        <v>0</v>
      </c>
      <c r="S471" s="16">
        <v>0</v>
      </c>
      <c r="T471" s="16">
        <v>0</v>
      </c>
      <c r="U471" s="16">
        <v>0</v>
      </c>
      <c r="V471" s="16">
        <v>0</v>
      </c>
      <c r="W471" s="16">
        <v>0</v>
      </c>
      <c r="X471" s="16">
        <v>0</v>
      </c>
      <c r="Y471" s="16">
        <v>0</v>
      </c>
      <c r="Z471" s="16"/>
      <c r="AA471" s="16">
        <v>0</v>
      </c>
      <c r="AB471" s="16">
        <v>0</v>
      </c>
      <c r="AC471" s="16"/>
      <c r="AD471" s="16">
        <v>0</v>
      </c>
      <c r="AE471" s="16">
        <v>0</v>
      </c>
      <c r="AF471" s="16">
        <v>0</v>
      </c>
      <c r="AG471" s="16">
        <v>0</v>
      </c>
      <c r="AH471" s="16">
        <v>0</v>
      </c>
      <c r="AI471" s="16">
        <v>0</v>
      </c>
      <c r="AJ471" s="16">
        <v>0</v>
      </c>
      <c r="AK471" s="16">
        <v>0</v>
      </c>
      <c r="AL471" s="16">
        <v>0</v>
      </c>
      <c r="AM471" s="16">
        <v>0</v>
      </c>
      <c r="AN471" s="16"/>
      <c r="AO471" s="16">
        <v>0</v>
      </c>
      <c r="AP471" s="16">
        <v>0</v>
      </c>
      <c r="AQ471" s="16">
        <v>0</v>
      </c>
      <c r="AR471" s="16">
        <v>0</v>
      </c>
      <c r="AS471" s="16">
        <v>0</v>
      </c>
      <c r="AT471" s="16">
        <v>0</v>
      </c>
      <c r="AU471" s="16"/>
      <c r="AV471" s="16">
        <v>0</v>
      </c>
      <c r="AW471" s="16">
        <v>0</v>
      </c>
      <c r="AX471" s="16">
        <v>0</v>
      </c>
      <c r="AY471" s="16">
        <v>0</v>
      </c>
      <c r="AZ471" s="16">
        <v>0</v>
      </c>
      <c r="BA471" s="16">
        <v>0</v>
      </c>
      <c r="BB471" s="16">
        <v>0</v>
      </c>
      <c r="BC471" s="16">
        <v>0</v>
      </c>
      <c r="BD471" s="16">
        <v>0</v>
      </c>
      <c r="BE471" s="16">
        <v>0</v>
      </c>
      <c r="BF471" s="16">
        <v>0</v>
      </c>
      <c r="BG471" s="16">
        <v>0</v>
      </c>
      <c r="BH471" s="16">
        <v>0</v>
      </c>
      <c r="BI471" s="16">
        <v>0</v>
      </c>
      <c r="BJ471" s="16">
        <v>0</v>
      </c>
      <c r="BK471" s="16">
        <v>0</v>
      </c>
      <c r="BL471" s="16">
        <v>0</v>
      </c>
      <c r="BM471" s="16">
        <v>0</v>
      </c>
      <c r="BN471" s="16">
        <v>0</v>
      </c>
      <c r="BO471" s="16"/>
      <c r="BP471" s="16">
        <v>0</v>
      </c>
      <c r="BQ471" s="16"/>
      <c r="BR471" s="16">
        <v>0</v>
      </c>
      <c r="BS471" s="16"/>
      <c r="BT471" s="16">
        <v>0</v>
      </c>
    </row>
    <row r="472" spans="2:72" x14ac:dyDescent="0.2">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row>
    <row r="473" spans="2:72" x14ac:dyDescent="0.2">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row>
    <row r="474" spans="2:72" x14ac:dyDescent="0.2">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row>
    <row r="475" spans="2:72" x14ac:dyDescent="0.2">
      <c r="B475" s="6" t="s">
        <v>302</v>
      </c>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row>
    <row r="476" spans="2:72" x14ac:dyDescent="0.2">
      <c r="B476" s="22" t="s">
        <v>297</v>
      </c>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row>
    <row r="477" spans="2:72" x14ac:dyDescent="0.2">
      <c r="B477" t="s">
        <v>291</v>
      </c>
      <c r="C477" s="16">
        <v>0.414538310412574</v>
      </c>
      <c r="D477" s="16">
        <v>0.50753768844221103</v>
      </c>
      <c r="E477" s="16">
        <v>0.27906976744186002</v>
      </c>
      <c r="F477" s="16">
        <v>0.33333333333333298</v>
      </c>
      <c r="G477" s="16">
        <v>0.45454545454545497</v>
      </c>
      <c r="H477" s="16">
        <v>0.32</v>
      </c>
      <c r="I477" s="16">
        <v>0.52542372881355903</v>
      </c>
      <c r="J477" s="16">
        <v>0.148148148148148</v>
      </c>
      <c r="K477" s="16">
        <v>0.38095238095238099</v>
      </c>
      <c r="L477" s="16">
        <v>0.28205128205128199</v>
      </c>
      <c r="M477" s="16">
        <v>0.33333333333333298</v>
      </c>
      <c r="N477" s="16">
        <v>0.375</v>
      </c>
      <c r="O477" s="16">
        <v>0.2</v>
      </c>
      <c r="P477" s="16"/>
      <c r="Q477" s="16">
        <v>0.14285714285714299</v>
      </c>
      <c r="R477" s="16">
        <v>0.33333333333333298</v>
      </c>
      <c r="S477" s="16">
        <v>0.35294117647058798</v>
      </c>
      <c r="T477" s="16">
        <v>0.41935483870967699</v>
      </c>
      <c r="U477" s="16">
        <v>0.375</v>
      </c>
      <c r="V477" s="16">
        <v>0.32692307692307698</v>
      </c>
      <c r="W477" s="16">
        <v>0.35714285714285698</v>
      </c>
      <c r="X477" s="16">
        <v>0.41818181818181799</v>
      </c>
      <c r="Y477" s="16">
        <v>0.47177419354838701</v>
      </c>
      <c r="Z477" s="16"/>
      <c r="AA477" s="16">
        <v>0.34466019417475702</v>
      </c>
      <c r="AB477" s="16">
        <v>0.46204620462046198</v>
      </c>
      <c r="AC477" s="16"/>
      <c r="AD477" s="16">
        <v>0.26829268292682901</v>
      </c>
      <c r="AE477" s="16">
        <v>0.22727272727272699</v>
      </c>
      <c r="AF477" s="16">
        <v>0.33333333333333298</v>
      </c>
      <c r="AG477" s="16">
        <v>0.36585365853658502</v>
      </c>
      <c r="AH477" s="16">
        <v>0.43243243243243201</v>
      </c>
      <c r="AI477" s="16">
        <v>0.38636363636363602</v>
      </c>
      <c r="AJ477" s="16">
        <v>0.487179487179487</v>
      </c>
      <c r="AK477" s="16">
        <v>0.44615384615384601</v>
      </c>
      <c r="AL477" s="16">
        <v>0.36666666666666697</v>
      </c>
      <c r="AM477" s="16">
        <v>0.51020408163265296</v>
      </c>
      <c r="AN477" s="16"/>
      <c r="AO477" s="16">
        <v>0.37579617834394902</v>
      </c>
      <c r="AP477" s="16">
        <v>0.42657342657342701</v>
      </c>
      <c r="AQ477" s="16">
        <v>0.31730769230769201</v>
      </c>
      <c r="AR477" s="16">
        <v>0.47540983606557402</v>
      </c>
      <c r="AS477" s="16">
        <v>0.67647058823529405</v>
      </c>
      <c r="AT477" s="16">
        <v>0.5</v>
      </c>
      <c r="AU477" s="16"/>
      <c r="AV477" s="16">
        <v>0.16666666666666699</v>
      </c>
      <c r="AW477" s="16">
        <v>0</v>
      </c>
      <c r="AX477" s="16">
        <v>0.61290322580645196</v>
      </c>
      <c r="AY477" s="16">
        <v>0.25</v>
      </c>
      <c r="AZ477" s="16">
        <v>0</v>
      </c>
      <c r="BA477" s="16">
        <v>0.59375</v>
      </c>
      <c r="BB477" s="16">
        <v>0.40816326530612201</v>
      </c>
      <c r="BC477" s="16">
        <v>0.28571428571428598</v>
      </c>
      <c r="BD477" s="16">
        <v>0.2</v>
      </c>
      <c r="BE477" s="16">
        <v>0.36799999999999999</v>
      </c>
      <c r="BF477" s="16">
        <v>0.52941176470588203</v>
      </c>
      <c r="BG477" s="16">
        <v>0.5</v>
      </c>
      <c r="BH477" s="16">
        <v>0.29787234042553201</v>
      </c>
      <c r="BI477" s="16">
        <v>0.46153846153846201</v>
      </c>
      <c r="BJ477" s="16">
        <v>0.14285714285714299</v>
      </c>
      <c r="BK477" s="16">
        <v>0.157894736842105</v>
      </c>
      <c r="BL477" s="16">
        <v>0.44444444444444398</v>
      </c>
      <c r="BM477" s="16">
        <v>0.27272727272727298</v>
      </c>
      <c r="BN477" s="16">
        <v>0.375</v>
      </c>
      <c r="BO477" s="16"/>
      <c r="BP477" s="16">
        <v>0.43031784841075799</v>
      </c>
      <c r="BQ477" s="16"/>
      <c r="BR477" s="16">
        <v>0.40898345153664301</v>
      </c>
      <c r="BS477" s="16"/>
      <c r="BT477" s="16">
        <v>0.43880597014925399</v>
      </c>
    </row>
    <row r="478" spans="2:72" x14ac:dyDescent="0.2">
      <c r="B478" t="s">
        <v>292</v>
      </c>
      <c r="C478" s="16">
        <v>0.371316306483301</v>
      </c>
      <c r="D478" s="16">
        <v>0.32663316582914598</v>
      </c>
      <c r="E478" s="16">
        <v>0.46511627906976699</v>
      </c>
      <c r="F478" s="16">
        <v>0.476190476190476</v>
      </c>
      <c r="G478" s="16">
        <v>0.42424242424242398</v>
      </c>
      <c r="H478" s="16">
        <v>0.4</v>
      </c>
      <c r="I478" s="16">
        <v>0.27118644067796599</v>
      </c>
      <c r="J478" s="16">
        <v>0.33333333333333298</v>
      </c>
      <c r="K478" s="16">
        <v>0.38095238095238099</v>
      </c>
      <c r="L478" s="16">
        <v>0.512820512820513</v>
      </c>
      <c r="M478" s="16">
        <v>0.28571428571428598</v>
      </c>
      <c r="N478" s="16">
        <v>0.4375</v>
      </c>
      <c r="O478" s="16">
        <v>0.8</v>
      </c>
      <c r="P478" s="16"/>
      <c r="Q478" s="16">
        <v>0.214285714285714</v>
      </c>
      <c r="R478" s="16">
        <v>0.25</v>
      </c>
      <c r="S478" s="16">
        <v>0.41176470588235298</v>
      </c>
      <c r="T478" s="16">
        <v>0.35483870967741898</v>
      </c>
      <c r="U478" s="16">
        <v>0.25</v>
      </c>
      <c r="V478" s="16">
        <v>0.44230769230769201</v>
      </c>
      <c r="W478" s="16">
        <v>0.39285714285714302</v>
      </c>
      <c r="X478" s="16">
        <v>0.4</v>
      </c>
      <c r="Y478" s="16">
        <v>0.37096774193548399</v>
      </c>
      <c r="Z478" s="16"/>
      <c r="AA478" s="16">
        <v>0.36407766990291301</v>
      </c>
      <c r="AB478" s="16">
        <v>0.37623762376237602</v>
      </c>
      <c r="AC478" s="16"/>
      <c r="AD478" s="16">
        <v>0.26829268292682901</v>
      </c>
      <c r="AE478" s="16">
        <v>0.36363636363636398</v>
      </c>
      <c r="AF478" s="16">
        <v>0.33333333333333298</v>
      </c>
      <c r="AG478" s="16">
        <v>0.41463414634146301</v>
      </c>
      <c r="AH478" s="16">
        <v>0.37837837837837801</v>
      </c>
      <c r="AI478" s="16">
        <v>0.31818181818181801</v>
      </c>
      <c r="AJ478" s="16">
        <v>0.30769230769230799</v>
      </c>
      <c r="AK478" s="16">
        <v>0.47692307692307701</v>
      </c>
      <c r="AL478" s="16">
        <v>0.53333333333333299</v>
      </c>
      <c r="AM478" s="16">
        <v>0.31632653061224503</v>
      </c>
      <c r="AN478" s="16"/>
      <c r="AO478" s="16">
        <v>0.33121019108280297</v>
      </c>
      <c r="AP478" s="16">
        <v>0.356643356643357</v>
      </c>
      <c r="AQ478" s="16">
        <v>0.50961538461538503</v>
      </c>
      <c r="AR478" s="16">
        <v>0.34426229508196698</v>
      </c>
      <c r="AS478" s="16">
        <v>0.29411764705882398</v>
      </c>
      <c r="AT478" s="16">
        <v>0.16666666666666699</v>
      </c>
      <c r="AU478" s="16"/>
      <c r="AV478" s="16">
        <v>0.5</v>
      </c>
      <c r="AW478" s="16">
        <v>0.5</v>
      </c>
      <c r="AX478" s="16">
        <v>0.25806451612903197</v>
      </c>
      <c r="AY478" s="16">
        <v>0.375</v>
      </c>
      <c r="AZ478" s="16">
        <v>0</v>
      </c>
      <c r="BA478" s="16">
        <v>0.3125</v>
      </c>
      <c r="BB478" s="16">
        <v>0.34693877551020402</v>
      </c>
      <c r="BC478" s="16">
        <v>0.35714285714285698</v>
      </c>
      <c r="BD478" s="16">
        <v>0.8</v>
      </c>
      <c r="BE478" s="16">
        <v>0.47199999999999998</v>
      </c>
      <c r="BF478" s="16">
        <v>0.25</v>
      </c>
      <c r="BG478" s="16">
        <v>0.5</v>
      </c>
      <c r="BH478" s="16">
        <v>0.48936170212766</v>
      </c>
      <c r="BI478" s="16">
        <v>0.30769230769230799</v>
      </c>
      <c r="BJ478" s="16">
        <v>0.71428571428571397</v>
      </c>
      <c r="BK478" s="16">
        <v>0.36842105263157898</v>
      </c>
      <c r="BL478" s="16">
        <v>0.33333333333333298</v>
      </c>
      <c r="BM478" s="16">
        <v>9.0909090909090898E-2</v>
      </c>
      <c r="BN478" s="16">
        <v>0.3125</v>
      </c>
      <c r="BO478" s="16"/>
      <c r="BP478" s="16">
        <v>0.38141809290953499</v>
      </c>
      <c r="BQ478" s="16"/>
      <c r="BR478" s="16">
        <v>0.37825059101654801</v>
      </c>
      <c r="BS478" s="16"/>
      <c r="BT478" s="16">
        <v>0.39402985074626901</v>
      </c>
    </row>
    <row r="479" spans="2:72" x14ac:dyDescent="0.2">
      <c r="B479" t="s">
        <v>293</v>
      </c>
      <c r="C479" s="16">
        <v>0.1237721021611</v>
      </c>
      <c r="D479" s="16">
        <v>7.5376884422110504E-2</v>
      </c>
      <c r="E479" s="16">
        <v>0.162790697674419</v>
      </c>
      <c r="F479" s="16">
        <v>9.5238095238095205E-2</v>
      </c>
      <c r="G479" s="16">
        <v>9.0909090909090898E-2</v>
      </c>
      <c r="H479" s="16">
        <v>0.2</v>
      </c>
      <c r="I479" s="16">
        <v>0.11864406779661001</v>
      </c>
      <c r="J479" s="16">
        <v>0.33333333333333298</v>
      </c>
      <c r="K479" s="16">
        <v>0.19047619047618999</v>
      </c>
      <c r="L479" s="16">
        <v>0.102564102564103</v>
      </c>
      <c r="M479" s="16">
        <v>0.28571428571428598</v>
      </c>
      <c r="N479" s="16">
        <v>6.25E-2</v>
      </c>
      <c r="O479" s="16">
        <v>0</v>
      </c>
      <c r="P479" s="16"/>
      <c r="Q479" s="16">
        <v>0.42857142857142899</v>
      </c>
      <c r="R479" s="16">
        <v>0.16666666666666699</v>
      </c>
      <c r="S479" s="16">
        <v>0.11764705882352899</v>
      </c>
      <c r="T479" s="16">
        <v>9.6774193548387094E-2</v>
      </c>
      <c r="U479" s="16">
        <v>0.20833333333333301</v>
      </c>
      <c r="V479" s="16">
        <v>9.6153846153846201E-2</v>
      </c>
      <c r="W479" s="16">
        <v>0.160714285714286</v>
      </c>
      <c r="X479" s="16">
        <v>9.0909090909090898E-2</v>
      </c>
      <c r="Y479" s="16">
        <v>0.104838709677419</v>
      </c>
      <c r="Z479" s="16"/>
      <c r="AA479" s="16">
        <v>0.15533980582524301</v>
      </c>
      <c r="AB479" s="16">
        <v>0.10231023102310199</v>
      </c>
      <c r="AC479" s="16"/>
      <c r="AD479" s="16">
        <v>0.19512195121951201</v>
      </c>
      <c r="AE479" s="16">
        <v>0.22727272727272699</v>
      </c>
      <c r="AF479" s="16">
        <v>0.16666666666666699</v>
      </c>
      <c r="AG479" s="16">
        <v>0.146341463414634</v>
      </c>
      <c r="AH479" s="16">
        <v>5.4054054054054099E-2</v>
      </c>
      <c r="AI479" s="16">
        <v>0.18181818181818199</v>
      </c>
      <c r="AJ479" s="16">
        <v>0.102564102564103</v>
      </c>
      <c r="AK479" s="16">
        <v>7.69230769230769E-2</v>
      </c>
      <c r="AL479" s="16">
        <v>6.6666666666666693E-2</v>
      </c>
      <c r="AM479" s="16">
        <v>0.13265306122449</v>
      </c>
      <c r="AN479" s="16"/>
      <c r="AO479" s="16">
        <v>0.14012738853503201</v>
      </c>
      <c r="AP479" s="16">
        <v>0.132867132867133</v>
      </c>
      <c r="AQ479" s="16">
        <v>0.125</v>
      </c>
      <c r="AR479" s="16">
        <v>0.13114754098360701</v>
      </c>
      <c r="AS479" s="16">
        <v>0</v>
      </c>
      <c r="AT479" s="16">
        <v>0.16666666666666699</v>
      </c>
      <c r="AU479" s="16"/>
      <c r="AV479" s="16">
        <v>0.33333333333333298</v>
      </c>
      <c r="AW479" s="16">
        <v>0</v>
      </c>
      <c r="AX479" s="16">
        <v>0.112903225806452</v>
      </c>
      <c r="AY479" s="16">
        <v>0.125</v>
      </c>
      <c r="AZ479" s="16">
        <v>0</v>
      </c>
      <c r="BA479" s="16">
        <v>0</v>
      </c>
      <c r="BB479" s="16">
        <v>0.14285714285714299</v>
      </c>
      <c r="BC479" s="16">
        <v>0.35714285714285698</v>
      </c>
      <c r="BD479" s="16">
        <v>0</v>
      </c>
      <c r="BE479" s="16">
        <v>6.4000000000000001E-2</v>
      </c>
      <c r="BF479" s="16">
        <v>0.11764705882352899</v>
      </c>
      <c r="BG479" s="16">
        <v>0</v>
      </c>
      <c r="BH479" s="16">
        <v>0.14893617021276601</v>
      </c>
      <c r="BI479" s="16">
        <v>0.230769230769231</v>
      </c>
      <c r="BJ479" s="16">
        <v>0.14285714285714299</v>
      </c>
      <c r="BK479" s="16">
        <v>0.21052631578947401</v>
      </c>
      <c r="BL479" s="16">
        <v>0.22222222222222199</v>
      </c>
      <c r="BM479" s="16">
        <v>0.36363636363636398</v>
      </c>
      <c r="BN479" s="16">
        <v>0.125</v>
      </c>
      <c r="BO479" s="16"/>
      <c r="BP479" s="16">
        <v>0.12224938875305599</v>
      </c>
      <c r="BQ479" s="16"/>
      <c r="BR479" s="16">
        <v>0.125295508274232</v>
      </c>
      <c r="BS479" s="16"/>
      <c r="BT479" s="16">
        <v>9.5522388059701493E-2</v>
      </c>
    </row>
    <row r="480" spans="2:72" x14ac:dyDescent="0.2">
      <c r="B480" t="s">
        <v>294</v>
      </c>
      <c r="C480" s="16">
        <v>6.2868369351669895E-2</v>
      </c>
      <c r="D480" s="16">
        <v>6.5326633165829207E-2</v>
      </c>
      <c r="E480" s="16">
        <v>4.6511627906976702E-2</v>
      </c>
      <c r="F480" s="16">
        <v>9.5238095238095205E-2</v>
      </c>
      <c r="G480" s="16">
        <v>3.03030303030303E-2</v>
      </c>
      <c r="H480" s="16">
        <v>0.04</v>
      </c>
      <c r="I480" s="16">
        <v>6.7796610169491497E-2</v>
      </c>
      <c r="J480" s="16">
        <v>7.4074074074074098E-2</v>
      </c>
      <c r="K480" s="16">
        <v>4.7619047619047603E-2</v>
      </c>
      <c r="L480" s="16">
        <v>7.69230769230769E-2</v>
      </c>
      <c r="M480" s="16">
        <v>9.5238095238095205E-2</v>
      </c>
      <c r="N480" s="16">
        <v>6.25E-2</v>
      </c>
      <c r="O480" s="16">
        <v>0</v>
      </c>
      <c r="P480" s="16"/>
      <c r="Q480" s="16">
        <v>7.1428571428571397E-2</v>
      </c>
      <c r="R480" s="16">
        <v>0</v>
      </c>
      <c r="S480" s="16">
        <v>5.8823529411764698E-2</v>
      </c>
      <c r="T480" s="16">
        <v>9.6774193548387094E-2</v>
      </c>
      <c r="U480" s="16">
        <v>0.16666666666666699</v>
      </c>
      <c r="V480" s="16">
        <v>0.115384615384615</v>
      </c>
      <c r="W480" s="16">
        <v>7.1428571428571397E-2</v>
      </c>
      <c r="X480" s="16">
        <v>5.4545454545454501E-2</v>
      </c>
      <c r="Y480" s="16">
        <v>4.0322580645161303E-2</v>
      </c>
      <c r="Z480" s="16"/>
      <c r="AA480" s="16">
        <v>9.2233009708737906E-2</v>
      </c>
      <c r="AB480" s="16">
        <v>4.2904290429042903E-2</v>
      </c>
      <c r="AC480" s="16"/>
      <c r="AD480" s="16">
        <v>0.17073170731707299</v>
      </c>
      <c r="AE480" s="16">
        <v>9.0909090909090898E-2</v>
      </c>
      <c r="AF480" s="16">
        <v>0.16666666666666699</v>
      </c>
      <c r="AG480" s="16">
        <v>4.8780487804878099E-2</v>
      </c>
      <c r="AH480" s="16">
        <v>0.108108108108108</v>
      </c>
      <c r="AI480" s="16">
        <v>6.8181818181818205E-2</v>
      </c>
      <c r="AJ480" s="16">
        <v>8.9743589743589702E-2</v>
      </c>
      <c r="AK480" s="16">
        <v>0</v>
      </c>
      <c r="AL480" s="16">
        <v>3.3333333333333298E-2</v>
      </c>
      <c r="AM480" s="16">
        <v>2.04081632653061E-2</v>
      </c>
      <c r="AN480" s="16"/>
      <c r="AO480" s="16">
        <v>0.11464968152866201</v>
      </c>
      <c r="AP480" s="16">
        <v>6.2937062937062901E-2</v>
      </c>
      <c r="AQ480" s="16">
        <v>2.8846153846153799E-2</v>
      </c>
      <c r="AR480" s="16">
        <v>3.2786885245901599E-2</v>
      </c>
      <c r="AS480" s="16">
        <v>0</v>
      </c>
      <c r="AT480" s="16">
        <v>0</v>
      </c>
      <c r="AU480" s="16"/>
      <c r="AV480" s="16">
        <v>0</v>
      </c>
      <c r="AW480" s="16">
        <v>0</v>
      </c>
      <c r="AX480" s="16">
        <v>1.6129032258064498E-2</v>
      </c>
      <c r="AY480" s="16">
        <v>0.125</v>
      </c>
      <c r="AZ480" s="16">
        <v>1</v>
      </c>
      <c r="BA480" s="16">
        <v>9.375E-2</v>
      </c>
      <c r="BB480" s="16">
        <v>8.1632653061224497E-2</v>
      </c>
      <c r="BC480" s="16">
        <v>0</v>
      </c>
      <c r="BD480" s="16">
        <v>0</v>
      </c>
      <c r="BE480" s="16">
        <v>6.4000000000000001E-2</v>
      </c>
      <c r="BF480" s="16">
        <v>8.8235294117647106E-2</v>
      </c>
      <c r="BG480" s="16">
        <v>0</v>
      </c>
      <c r="BH480" s="16">
        <v>4.2553191489361701E-2</v>
      </c>
      <c r="BI480" s="16">
        <v>0</v>
      </c>
      <c r="BJ480" s="16">
        <v>0</v>
      </c>
      <c r="BK480" s="16">
        <v>0.26315789473684198</v>
      </c>
      <c r="BL480" s="16">
        <v>0</v>
      </c>
      <c r="BM480" s="16">
        <v>0</v>
      </c>
      <c r="BN480" s="16">
        <v>6.25E-2</v>
      </c>
      <c r="BO480" s="16"/>
      <c r="BP480" s="16">
        <v>5.1344743276283598E-2</v>
      </c>
      <c r="BQ480" s="16"/>
      <c r="BR480" s="16">
        <v>6.1465721040189103E-2</v>
      </c>
      <c r="BS480" s="16"/>
      <c r="BT480" s="16">
        <v>5.6716417910447799E-2</v>
      </c>
    </row>
    <row r="481" spans="2:72" x14ac:dyDescent="0.2">
      <c r="B481" t="s">
        <v>295</v>
      </c>
      <c r="C481" s="16">
        <v>1.9646365422396901E-2</v>
      </c>
      <c r="D481" s="16">
        <v>2.01005025125628E-2</v>
      </c>
      <c r="E481" s="16">
        <v>2.32558139534884E-2</v>
      </c>
      <c r="F481" s="16">
        <v>0</v>
      </c>
      <c r="G481" s="16">
        <v>0</v>
      </c>
      <c r="H481" s="16">
        <v>0.04</v>
      </c>
      <c r="I481" s="16">
        <v>1.6949152542372899E-2</v>
      </c>
      <c r="J481" s="16">
        <v>7.4074074074074098E-2</v>
      </c>
      <c r="K481" s="16">
        <v>0</v>
      </c>
      <c r="L481" s="16">
        <v>2.5641025641025599E-2</v>
      </c>
      <c r="M481" s="16">
        <v>0</v>
      </c>
      <c r="N481" s="16">
        <v>0</v>
      </c>
      <c r="O481" s="16">
        <v>0</v>
      </c>
      <c r="P481" s="16"/>
      <c r="Q481" s="16">
        <v>7.1428571428571397E-2</v>
      </c>
      <c r="R481" s="16">
        <v>0.16666666666666699</v>
      </c>
      <c r="S481" s="16">
        <v>5.8823529411764698E-2</v>
      </c>
      <c r="T481" s="16">
        <v>3.2258064516128997E-2</v>
      </c>
      <c r="U481" s="16">
        <v>0</v>
      </c>
      <c r="V481" s="16">
        <v>1.9230769230769201E-2</v>
      </c>
      <c r="W481" s="16">
        <v>1.7857142857142901E-2</v>
      </c>
      <c r="X481" s="16">
        <v>0</v>
      </c>
      <c r="Y481" s="16">
        <v>1.2096774193548401E-2</v>
      </c>
      <c r="Z481" s="16"/>
      <c r="AA481" s="16">
        <v>3.3980582524271802E-2</v>
      </c>
      <c r="AB481" s="16">
        <v>9.9009900990098994E-3</v>
      </c>
      <c r="AC481" s="16"/>
      <c r="AD481" s="16">
        <v>7.3170731707317097E-2</v>
      </c>
      <c r="AE481" s="16">
        <v>9.0909090909090898E-2</v>
      </c>
      <c r="AF481" s="16">
        <v>0</v>
      </c>
      <c r="AG481" s="16">
        <v>0</v>
      </c>
      <c r="AH481" s="16">
        <v>2.7027027027027001E-2</v>
      </c>
      <c r="AI481" s="16">
        <v>2.27272727272727E-2</v>
      </c>
      <c r="AJ481" s="16">
        <v>1.2820512820512799E-2</v>
      </c>
      <c r="AK481" s="16">
        <v>0</v>
      </c>
      <c r="AL481" s="16">
        <v>0</v>
      </c>
      <c r="AM481" s="16">
        <v>1.02040816326531E-2</v>
      </c>
      <c r="AN481" s="16"/>
      <c r="AO481" s="16">
        <v>3.1847133757961797E-2</v>
      </c>
      <c r="AP481" s="16">
        <v>1.3986013986014E-2</v>
      </c>
      <c r="AQ481" s="16">
        <v>1.9230769230769201E-2</v>
      </c>
      <c r="AR481" s="16">
        <v>0</v>
      </c>
      <c r="AS481" s="16">
        <v>2.9411764705882401E-2</v>
      </c>
      <c r="AT481" s="16">
        <v>0</v>
      </c>
      <c r="AU481" s="16"/>
      <c r="AV481" s="16">
        <v>0</v>
      </c>
      <c r="AW481" s="16">
        <v>0.5</v>
      </c>
      <c r="AX481" s="16">
        <v>0</v>
      </c>
      <c r="AY481" s="16">
        <v>0</v>
      </c>
      <c r="AZ481" s="16">
        <v>0</v>
      </c>
      <c r="BA481" s="16">
        <v>0</v>
      </c>
      <c r="BB481" s="16">
        <v>0</v>
      </c>
      <c r="BC481" s="16">
        <v>0</v>
      </c>
      <c r="BD481" s="16">
        <v>0</v>
      </c>
      <c r="BE481" s="16">
        <v>3.2000000000000001E-2</v>
      </c>
      <c r="BF481" s="16">
        <v>0</v>
      </c>
      <c r="BG481" s="16">
        <v>0</v>
      </c>
      <c r="BH481" s="16">
        <v>2.1276595744680899E-2</v>
      </c>
      <c r="BI481" s="16">
        <v>0</v>
      </c>
      <c r="BJ481" s="16">
        <v>0</v>
      </c>
      <c r="BK481" s="16">
        <v>0</v>
      </c>
      <c r="BL481" s="16">
        <v>0</v>
      </c>
      <c r="BM481" s="16">
        <v>0.27272727272727298</v>
      </c>
      <c r="BN481" s="16">
        <v>6.25E-2</v>
      </c>
      <c r="BO481" s="16"/>
      <c r="BP481" s="16">
        <v>1.46699266503667E-2</v>
      </c>
      <c r="BQ481" s="16"/>
      <c r="BR481" s="16">
        <v>1.6548463356973998E-2</v>
      </c>
      <c r="BS481" s="16"/>
      <c r="BT481" s="16">
        <v>1.49253731343284E-2</v>
      </c>
    </row>
    <row r="482" spans="2:72" x14ac:dyDescent="0.2">
      <c r="B482" t="s">
        <v>90</v>
      </c>
      <c r="C482" s="16">
        <v>7.8585461689587403E-3</v>
      </c>
      <c r="D482" s="16">
        <v>5.0251256281407001E-3</v>
      </c>
      <c r="E482" s="16">
        <v>2.32558139534884E-2</v>
      </c>
      <c r="F482" s="16">
        <v>0</v>
      </c>
      <c r="G482" s="16">
        <v>0</v>
      </c>
      <c r="H482" s="16">
        <v>0</v>
      </c>
      <c r="I482" s="16">
        <v>0</v>
      </c>
      <c r="J482" s="16">
        <v>3.7037037037037E-2</v>
      </c>
      <c r="K482" s="16">
        <v>0</v>
      </c>
      <c r="L482" s="16">
        <v>0</v>
      </c>
      <c r="M482" s="16">
        <v>0</v>
      </c>
      <c r="N482" s="16">
        <v>6.25E-2</v>
      </c>
      <c r="O482" s="16">
        <v>0</v>
      </c>
      <c r="P482" s="16"/>
      <c r="Q482" s="16">
        <v>7.1428571428571397E-2</v>
      </c>
      <c r="R482" s="16">
        <v>8.3333333333333301E-2</v>
      </c>
      <c r="S482" s="16">
        <v>0</v>
      </c>
      <c r="T482" s="16">
        <v>0</v>
      </c>
      <c r="U482" s="16">
        <v>0</v>
      </c>
      <c r="V482" s="16">
        <v>0</v>
      </c>
      <c r="W482" s="16">
        <v>0</v>
      </c>
      <c r="X482" s="16">
        <v>3.6363636363636397E-2</v>
      </c>
      <c r="Y482" s="16">
        <v>0</v>
      </c>
      <c r="Z482" s="16"/>
      <c r="AA482" s="16">
        <v>9.7087378640776708E-3</v>
      </c>
      <c r="AB482" s="16">
        <v>6.6006600660065999E-3</v>
      </c>
      <c r="AC482" s="16"/>
      <c r="AD482" s="16">
        <v>2.4390243902439001E-2</v>
      </c>
      <c r="AE482" s="16">
        <v>0</v>
      </c>
      <c r="AF482" s="16">
        <v>0</v>
      </c>
      <c r="AG482" s="16">
        <v>2.4390243902439001E-2</v>
      </c>
      <c r="AH482" s="16">
        <v>0</v>
      </c>
      <c r="AI482" s="16">
        <v>2.27272727272727E-2</v>
      </c>
      <c r="AJ482" s="16">
        <v>0</v>
      </c>
      <c r="AK482" s="16">
        <v>0</v>
      </c>
      <c r="AL482" s="16">
        <v>0</v>
      </c>
      <c r="AM482" s="16">
        <v>1.02040816326531E-2</v>
      </c>
      <c r="AN482" s="16"/>
      <c r="AO482" s="16">
        <v>6.3694267515923596E-3</v>
      </c>
      <c r="AP482" s="16">
        <v>6.9930069930069904E-3</v>
      </c>
      <c r="AQ482" s="16">
        <v>0</v>
      </c>
      <c r="AR482" s="16">
        <v>1.63934426229508E-2</v>
      </c>
      <c r="AS482" s="16">
        <v>0</v>
      </c>
      <c r="AT482" s="16">
        <v>0.16666666666666699</v>
      </c>
      <c r="AU482" s="16"/>
      <c r="AV482" s="16">
        <v>0</v>
      </c>
      <c r="AW482" s="16">
        <v>0</v>
      </c>
      <c r="AX482" s="16">
        <v>0</v>
      </c>
      <c r="AY482" s="16">
        <v>0.125</v>
      </c>
      <c r="AZ482" s="16">
        <v>0</v>
      </c>
      <c r="BA482" s="16">
        <v>0</v>
      </c>
      <c r="BB482" s="16">
        <v>2.04081632653061E-2</v>
      </c>
      <c r="BC482" s="16">
        <v>0</v>
      </c>
      <c r="BD482" s="16">
        <v>0</v>
      </c>
      <c r="BE482" s="16">
        <v>0</v>
      </c>
      <c r="BF482" s="16">
        <v>1.4705882352941201E-2</v>
      </c>
      <c r="BG482" s="16">
        <v>0</v>
      </c>
      <c r="BH482" s="16">
        <v>0</v>
      </c>
      <c r="BI482" s="16">
        <v>0</v>
      </c>
      <c r="BJ482" s="16">
        <v>0</v>
      </c>
      <c r="BK482" s="16">
        <v>0</v>
      </c>
      <c r="BL482" s="16">
        <v>0</v>
      </c>
      <c r="BM482" s="16">
        <v>0</v>
      </c>
      <c r="BN482" s="16">
        <v>6.25E-2</v>
      </c>
      <c r="BO482" s="16"/>
      <c r="BP482" s="16">
        <v>0</v>
      </c>
      <c r="BQ482" s="16"/>
      <c r="BR482" s="16">
        <v>9.4562647754137096E-3</v>
      </c>
      <c r="BS482" s="16"/>
      <c r="BT482" s="16">
        <v>0</v>
      </c>
    </row>
    <row r="483" spans="2:72" x14ac:dyDescent="0.2">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row>
    <row r="484" spans="2:72" x14ac:dyDescent="0.2">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row>
    <row r="485" spans="2:72" x14ac:dyDescent="0.2">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row>
    <row r="486" spans="2:72" x14ac:dyDescent="0.2">
      <c r="B486" s="6" t="s">
        <v>303</v>
      </c>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row>
    <row r="487" spans="2:72" x14ac:dyDescent="0.2">
      <c r="B487" s="22" t="s">
        <v>297</v>
      </c>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row>
    <row r="488" spans="2:72" x14ac:dyDescent="0.2">
      <c r="B488" t="s">
        <v>291</v>
      </c>
      <c r="C488" s="16">
        <v>0.40667976424361502</v>
      </c>
      <c r="D488" s="16">
        <v>0.47738693467336701</v>
      </c>
      <c r="E488" s="16">
        <v>0.32558139534883701</v>
      </c>
      <c r="F488" s="16">
        <v>0.42857142857142899</v>
      </c>
      <c r="G488" s="16">
        <v>0.39393939393939398</v>
      </c>
      <c r="H488" s="16">
        <v>0.16</v>
      </c>
      <c r="I488" s="16">
        <v>0.38983050847457601</v>
      </c>
      <c r="J488" s="16">
        <v>0.22222222222222199</v>
      </c>
      <c r="K488" s="16">
        <v>0.42857142857142899</v>
      </c>
      <c r="L488" s="16">
        <v>0.46153846153846201</v>
      </c>
      <c r="M488" s="16">
        <v>0.238095238095238</v>
      </c>
      <c r="N488" s="16">
        <v>0.5625</v>
      </c>
      <c r="O488" s="16">
        <v>0.4</v>
      </c>
      <c r="P488" s="16"/>
      <c r="Q488" s="16">
        <v>0.28571428571428598</v>
      </c>
      <c r="R488" s="16">
        <v>0.41666666666666702</v>
      </c>
      <c r="S488" s="16">
        <v>0.23529411764705899</v>
      </c>
      <c r="T488" s="16">
        <v>0.32258064516128998</v>
      </c>
      <c r="U488" s="16">
        <v>0.375</v>
      </c>
      <c r="V488" s="16">
        <v>0.34615384615384598</v>
      </c>
      <c r="W488" s="16">
        <v>0.32142857142857101</v>
      </c>
      <c r="X488" s="16">
        <v>0.34545454545454501</v>
      </c>
      <c r="Y488" s="16">
        <v>0.483870967741935</v>
      </c>
      <c r="Z488" s="16"/>
      <c r="AA488" s="16">
        <v>0.33009708737864102</v>
      </c>
      <c r="AB488" s="16">
        <v>0.45874587458745902</v>
      </c>
      <c r="AC488" s="16"/>
      <c r="AD488" s="16">
        <v>0.292682926829268</v>
      </c>
      <c r="AE488" s="16">
        <v>0.18181818181818199</v>
      </c>
      <c r="AF488" s="16">
        <v>0.33333333333333298</v>
      </c>
      <c r="AG488" s="16">
        <v>0.34146341463414598</v>
      </c>
      <c r="AH488" s="16">
        <v>0.35135135135135098</v>
      </c>
      <c r="AI488" s="16">
        <v>0.29545454545454503</v>
      </c>
      <c r="AJ488" s="16">
        <v>0.44871794871794901</v>
      </c>
      <c r="AK488" s="16">
        <v>0.47692307692307701</v>
      </c>
      <c r="AL488" s="16">
        <v>0.46666666666666701</v>
      </c>
      <c r="AM488" s="16">
        <v>0.51020408163265296</v>
      </c>
      <c r="AN488" s="16"/>
      <c r="AO488" s="16">
        <v>0.337579617834395</v>
      </c>
      <c r="AP488" s="16">
        <v>0.321678321678322</v>
      </c>
      <c r="AQ488" s="16">
        <v>0.47115384615384598</v>
      </c>
      <c r="AR488" s="16">
        <v>0.52459016393442603</v>
      </c>
      <c r="AS488" s="16">
        <v>0.67647058823529405</v>
      </c>
      <c r="AT488" s="16">
        <v>0.5</v>
      </c>
      <c r="AU488" s="16"/>
      <c r="AV488" s="16">
        <v>0.33333333333333298</v>
      </c>
      <c r="AW488" s="16">
        <v>0</v>
      </c>
      <c r="AX488" s="16">
        <v>0.56451612903225801</v>
      </c>
      <c r="AY488" s="16">
        <v>0.375</v>
      </c>
      <c r="AZ488" s="16">
        <v>0</v>
      </c>
      <c r="BA488" s="16">
        <v>0.46875</v>
      </c>
      <c r="BB488" s="16">
        <v>0.40816326530612201</v>
      </c>
      <c r="BC488" s="16">
        <v>0.28571428571428598</v>
      </c>
      <c r="BD488" s="16">
        <v>0.4</v>
      </c>
      <c r="BE488" s="16">
        <v>0.41599999999999998</v>
      </c>
      <c r="BF488" s="16">
        <v>0.35294117647058798</v>
      </c>
      <c r="BG488" s="16">
        <v>0.66666666666666696</v>
      </c>
      <c r="BH488" s="16">
        <v>0.38297872340425498</v>
      </c>
      <c r="BI488" s="16">
        <v>0.46153846153846201</v>
      </c>
      <c r="BJ488" s="16">
        <v>0.28571428571428598</v>
      </c>
      <c r="BK488" s="16">
        <v>0.157894736842105</v>
      </c>
      <c r="BL488" s="16">
        <v>0.44444444444444398</v>
      </c>
      <c r="BM488" s="16">
        <v>0.36363636363636398</v>
      </c>
      <c r="BN488" s="16">
        <v>0.3125</v>
      </c>
      <c r="BO488" s="16"/>
      <c r="BP488" s="16">
        <v>0.43765281173594101</v>
      </c>
      <c r="BQ488" s="16"/>
      <c r="BR488" s="16">
        <v>0.41607565011820302</v>
      </c>
      <c r="BS488" s="16"/>
      <c r="BT488" s="16">
        <v>0.44776119402985098</v>
      </c>
    </row>
    <row r="489" spans="2:72" x14ac:dyDescent="0.2">
      <c r="B489" t="s">
        <v>292</v>
      </c>
      <c r="C489" s="16">
        <v>0.38899803536345801</v>
      </c>
      <c r="D489" s="16">
        <v>0.33165829145728598</v>
      </c>
      <c r="E489" s="16">
        <v>0.418604651162791</v>
      </c>
      <c r="F489" s="16">
        <v>0.28571428571428598</v>
      </c>
      <c r="G489" s="16">
        <v>0.42424242424242398</v>
      </c>
      <c r="H489" s="16">
        <v>0.6</v>
      </c>
      <c r="I489" s="16">
        <v>0.44067796610169502</v>
      </c>
      <c r="J489" s="16">
        <v>0.62962962962962998</v>
      </c>
      <c r="K489" s="16">
        <v>0.38095238095238099</v>
      </c>
      <c r="L489" s="16">
        <v>0.35897435897435898</v>
      </c>
      <c r="M489" s="16">
        <v>0.38095238095238099</v>
      </c>
      <c r="N489" s="16">
        <v>0.25</v>
      </c>
      <c r="O489" s="16">
        <v>0.4</v>
      </c>
      <c r="P489" s="16"/>
      <c r="Q489" s="16">
        <v>0.35714285714285698</v>
      </c>
      <c r="R489" s="16">
        <v>0.25</v>
      </c>
      <c r="S489" s="16">
        <v>0.47058823529411797</v>
      </c>
      <c r="T489" s="16">
        <v>0.51612903225806495</v>
      </c>
      <c r="U489" s="16">
        <v>0.375</v>
      </c>
      <c r="V489" s="16">
        <v>0.40384615384615402</v>
      </c>
      <c r="W489" s="16">
        <v>0.39285714285714302</v>
      </c>
      <c r="X489" s="16">
        <v>0.472727272727273</v>
      </c>
      <c r="Y489" s="16">
        <v>0.35483870967741898</v>
      </c>
      <c r="Z489" s="16"/>
      <c r="AA489" s="16">
        <v>0.40776699029126201</v>
      </c>
      <c r="AB489" s="16">
        <v>0.37623762376237602</v>
      </c>
      <c r="AC489" s="16"/>
      <c r="AD489" s="16">
        <v>0.36585365853658502</v>
      </c>
      <c r="AE489" s="16">
        <v>0.45454545454545497</v>
      </c>
      <c r="AF489" s="16">
        <v>0.33333333333333298</v>
      </c>
      <c r="AG489" s="16">
        <v>0.46341463414634099</v>
      </c>
      <c r="AH489" s="16">
        <v>0.35135135135135098</v>
      </c>
      <c r="AI489" s="16">
        <v>0.40909090909090901</v>
      </c>
      <c r="AJ489" s="16">
        <v>0.42307692307692302</v>
      </c>
      <c r="AK489" s="16">
        <v>0.36923076923076897</v>
      </c>
      <c r="AL489" s="16">
        <v>0.4</v>
      </c>
      <c r="AM489" s="16">
        <v>0.34693877551020402</v>
      </c>
      <c r="AN489" s="16"/>
      <c r="AO489" s="16">
        <v>0.39490445859872603</v>
      </c>
      <c r="AP489" s="16">
        <v>0.52447552447552404</v>
      </c>
      <c r="AQ489" s="16">
        <v>0.33653846153846201</v>
      </c>
      <c r="AR489" s="16">
        <v>0.24590163934426201</v>
      </c>
      <c r="AS489" s="16">
        <v>0.23529411764705899</v>
      </c>
      <c r="AT489" s="16">
        <v>0.16666666666666699</v>
      </c>
      <c r="AU489" s="16"/>
      <c r="AV489" s="16">
        <v>0.16666666666666699</v>
      </c>
      <c r="AW489" s="16">
        <v>0.5</v>
      </c>
      <c r="AX489" s="16">
        <v>0.32258064516128998</v>
      </c>
      <c r="AY489" s="16">
        <v>0.5</v>
      </c>
      <c r="AZ489" s="16">
        <v>0</v>
      </c>
      <c r="BA489" s="16">
        <v>0.375</v>
      </c>
      <c r="BB489" s="16">
        <v>0.42857142857142899</v>
      </c>
      <c r="BC489" s="16">
        <v>0.42857142857142899</v>
      </c>
      <c r="BD489" s="16">
        <v>0</v>
      </c>
      <c r="BE489" s="16">
        <v>0.46400000000000002</v>
      </c>
      <c r="BF489" s="16">
        <v>0.35294117647058798</v>
      </c>
      <c r="BG489" s="16">
        <v>0</v>
      </c>
      <c r="BH489" s="16">
        <v>0.44680851063829802</v>
      </c>
      <c r="BI489" s="16">
        <v>0.15384615384615399</v>
      </c>
      <c r="BJ489" s="16">
        <v>0.57142857142857095</v>
      </c>
      <c r="BK489" s="16">
        <v>0.31578947368421101</v>
      </c>
      <c r="BL489" s="16">
        <v>0.38888888888888901</v>
      </c>
      <c r="BM489" s="16">
        <v>0.45454545454545497</v>
      </c>
      <c r="BN489" s="16">
        <v>0.375</v>
      </c>
      <c r="BO489" s="16"/>
      <c r="BP489" s="16">
        <v>0.39119804400977998</v>
      </c>
      <c r="BQ489" s="16"/>
      <c r="BR489" s="16">
        <v>0.380614657210402</v>
      </c>
      <c r="BS489" s="16"/>
      <c r="BT489" s="16">
        <v>0.39402985074626901</v>
      </c>
    </row>
    <row r="490" spans="2:72" x14ac:dyDescent="0.2">
      <c r="B490" t="s">
        <v>293</v>
      </c>
      <c r="C490" s="16">
        <v>0.15717092337917499</v>
      </c>
      <c r="D490" s="16">
        <v>0.14572864321608001</v>
      </c>
      <c r="E490" s="16">
        <v>0.232558139534884</v>
      </c>
      <c r="F490" s="16">
        <v>0.19047619047618999</v>
      </c>
      <c r="G490" s="16">
        <v>0.15151515151515199</v>
      </c>
      <c r="H490" s="16">
        <v>0.24</v>
      </c>
      <c r="I490" s="16">
        <v>0.13559322033898299</v>
      </c>
      <c r="J490" s="16">
        <v>0.148148148148148</v>
      </c>
      <c r="K490" s="16">
        <v>9.5238095238095205E-2</v>
      </c>
      <c r="L490" s="16">
        <v>0.102564102564103</v>
      </c>
      <c r="M490" s="16">
        <v>0.28571428571428598</v>
      </c>
      <c r="N490" s="16">
        <v>0.125</v>
      </c>
      <c r="O490" s="16">
        <v>0</v>
      </c>
      <c r="P490" s="16"/>
      <c r="Q490" s="16">
        <v>0.28571428571428598</v>
      </c>
      <c r="R490" s="16">
        <v>0.33333333333333298</v>
      </c>
      <c r="S490" s="16">
        <v>0.23529411764705899</v>
      </c>
      <c r="T490" s="16">
        <v>0.12903225806451599</v>
      </c>
      <c r="U490" s="16">
        <v>0.25</v>
      </c>
      <c r="V490" s="16">
        <v>0.17307692307692299</v>
      </c>
      <c r="W490" s="16">
        <v>0.214285714285714</v>
      </c>
      <c r="X490" s="16">
        <v>0.145454545454545</v>
      </c>
      <c r="Y490" s="16">
        <v>0.116935483870968</v>
      </c>
      <c r="Z490" s="16"/>
      <c r="AA490" s="16">
        <v>0.20873786407767</v>
      </c>
      <c r="AB490" s="16">
        <v>0.12211221122112199</v>
      </c>
      <c r="AC490" s="16"/>
      <c r="AD490" s="16">
        <v>0.31707317073170699</v>
      </c>
      <c r="AE490" s="16">
        <v>0.27272727272727298</v>
      </c>
      <c r="AF490" s="16">
        <v>0.27777777777777801</v>
      </c>
      <c r="AG490" s="16">
        <v>9.7560975609756101E-2</v>
      </c>
      <c r="AH490" s="16">
        <v>0.24324324324324301</v>
      </c>
      <c r="AI490" s="16">
        <v>0.22727272727272699</v>
      </c>
      <c r="AJ490" s="16">
        <v>8.9743589743589702E-2</v>
      </c>
      <c r="AK490" s="16">
        <v>0.138461538461538</v>
      </c>
      <c r="AL490" s="16">
        <v>0.1</v>
      </c>
      <c r="AM490" s="16">
        <v>9.1836734693877597E-2</v>
      </c>
      <c r="AN490" s="16"/>
      <c r="AO490" s="16">
        <v>0.19745222929936301</v>
      </c>
      <c r="AP490" s="16">
        <v>0.10489510489510501</v>
      </c>
      <c r="AQ490" s="16">
        <v>0.17307692307692299</v>
      </c>
      <c r="AR490" s="16">
        <v>0.18032786885245899</v>
      </c>
      <c r="AS490" s="16">
        <v>8.8235294117647106E-2</v>
      </c>
      <c r="AT490" s="16">
        <v>0.16666666666666699</v>
      </c>
      <c r="AU490" s="16"/>
      <c r="AV490" s="16">
        <v>0.33333333333333298</v>
      </c>
      <c r="AW490" s="16">
        <v>0.5</v>
      </c>
      <c r="AX490" s="16">
        <v>6.4516129032258104E-2</v>
      </c>
      <c r="AY490" s="16">
        <v>0.125</v>
      </c>
      <c r="AZ490" s="16">
        <v>1</v>
      </c>
      <c r="BA490" s="16">
        <v>0.15625</v>
      </c>
      <c r="BB490" s="16">
        <v>0.122448979591837</v>
      </c>
      <c r="BC490" s="16">
        <v>0.214285714285714</v>
      </c>
      <c r="BD490" s="16">
        <v>0.4</v>
      </c>
      <c r="BE490" s="16">
        <v>6.4000000000000001E-2</v>
      </c>
      <c r="BF490" s="16">
        <v>0.26470588235294101</v>
      </c>
      <c r="BG490" s="16">
        <v>0.33333333333333298</v>
      </c>
      <c r="BH490" s="16">
        <v>0.170212765957447</v>
      </c>
      <c r="BI490" s="16">
        <v>0.30769230769230799</v>
      </c>
      <c r="BJ490" s="16">
        <v>0</v>
      </c>
      <c r="BK490" s="16">
        <v>0.31578947368421101</v>
      </c>
      <c r="BL490" s="16">
        <v>0.11111111111111099</v>
      </c>
      <c r="BM490" s="16">
        <v>0.18181818181818199</v>
      </c>
      <c r="BN490" s="16">
        <v>0.3125</v>
      </c>
      <c r="BO490" s="16"/>
      <c r="BP490" s="16">
        <v>0.12713936430317799</v>
      </c>
      <c r="BQ490" s="16"/>
      <c r="BR490" s="16">
        <v>0.16548463356974</v>
      </c>
      <c r="BS490" s="16"/>
      <c r="BT490" s="16">
        <v>0.125373134328358</v>
      </c>
    </row>
    <row r="491" spans="2:72" x14ac:dyDescent="0.2">
      <c r="B491" t="s">
        <v>294</v>
      </c>
      <c r="C491" s="16">
        <v>3.9292730844793698E-2</v>
      </c>
      <c r="D491" s="16">
        <v>4.0201005025125601E-2</v>
      </c>
      <c r="E491" s="16">
        <v>2.32558139534884E-2</v>
      </c>
      <c r="F491" s="16">
        <v>9.5238095238095205E-2</v>
      </c>
      <c r="G491" s="16">
        <v>0</v>
      </c>
      <c r="H491" s="16">
        <v>0</v>
      </c>
      <c r="I491" s="16">
        <v>3.3898305084745797E-2</v>
      </c>
      <c r="J491" s="16">
        <v>0</v>
      </c>
      <c r="K491" s="16">
        <v>9.5238095238095205E-2</v>
      </c>
      <c r="L491" s="16">
        <v>7.69230769230769E-2</v>
      </c>
      <c r="M491" s="16">
        <v>4.7619047619047603E-2</v>
      </c>
      <c r="N491" s="16">
        <v>0</v>
      </c>
      <c r="O491" s="16">
        <v>0.2</v>
      </c>
      <c r="P491" s="16"/>
      <c r="Q491" s="16">
        <v>0</v>
      </c>
      <c r="R491" s="16">
        <v>0</v>
      </c>
      <c r="S491" s="16">
        <v>5.8823529411764698E-2</v>
      </c>
      <c r="T491" s="16">
        <v>0</v>
      </c>
      <c r="U491" s="16">
        <v>0</v>
      </c>
      <c r="V491" s="16">
        <v>5.7692307692307702E-2</v>
      </c>
      <c r="W491" s="16">
        <v>5.3571428571428603E-2</v>
      </c>
      <c r="X491" s="16">
        <v>3.6363636363636397E-2</v>
      </c>
      <c r="Y491" s="16">
        <v>4.4354838709677401E-2</v>
      </c>
      <c r="Z491" s="16"/>
      <c r="AA491" s="16">
        <v>3.3980582524271802E-2</v>
      </c>
      <c r="AB491" s="16">
        <v>4.2904290429042903E-2</v>
      </c>
      <c r="AC491" s="16"/>
      <c r="AD491" s="16">
        <v>0</v>
      </c>
      <c r="AE491" s="16">
        <v>0</v>
      </c>
      <c r="AF491" s="16">
        <v>5.5555555555555601E-2</v>
      </c>
      <c r="AG491" s="16">
        <v>7.3170731707317097E-2</v>
      </c>
      <c r="AH491" s="16">
        <v>5.4054054054054099E-2</v>
      </c>
      <c r="AI491" s="16">
        <v>6.8181818181818205E-2</v>
      </c>
      <c r="AJ491" s="16">
        <v>3.8461538461538498E-2</v>
      </c>
      <c r="AK491" s="16">
        <v>1.5384615384615399E-2</v>
      </c>
      <c r="AL491" s="16">
        <v>3.3333333333333298E-2</v>
      </c>
      <c r="AM491" s="16">
        <v>5.10204081632653E-2</v>
      </c>
      <c r="AN491" s="16"/>
      <c r="AO491" s="16">
        <v>5.7324840764331197E-2</v>
      </c>
      <c r="AP491" s="16">
        <v>4.8951048951049E-2</v>
      </c>
      <c r="AQ491" s="16">
        <v>9.6153846153846194E-3</v>
      </c>
      <c r="AR491" s="16">
        <v>4.91803278688525E-2</v>
      </c>
      <c r="AS491" s="16">
        <v>0</v>
      </c>
      <c r="AT491" s="16">
        <v>0</v>
      </c>
      <c r="AU491" s="16"/>
      <c r="AV491" s="16">
        <v>0.16666666666666699</v>
      </c>
      <c r="AW491" s="16">
        <v>0</v>
      </c>
      <c r="AX491" s="16">
        <v>3.2258064516128997E-2</v>
      </c>
      <c r="AY491" s="16">
        <v>0</v>
      </c>
      <c r="AZ491" s="16">
        <v>0</v>
      </c>
      <c r="BA491" s="16">
        <v>0</v>
      </c>
      <c r="BB491" s="16">
        <v>2.04081632653061E-2</v>
      </c>
      <c r="BC491" s="16">
        <v>7.1428571428571397E-2</v>
      </c>
      <c r="BD491" s="16">
        <v>0</v>
      </c>
      <c r="BE491" s="16">
        <v>4.8000000000000001E-2</v>
      </c>
      <c r="BF491" s="16">
        <v>2.9411764705882401E-2</v>
      </c>
      <c r="BG491" s="16">
        <v>0</v>
      </c>
      <c r="BH491" s="16">
        <v>0</v>
      </c>
      <c r="BI491" s="16">
        <v>7.69230769230769E-2</v>
      </c>
      <c r="BJ491" s="16">
        <v>0.14285714285714299</v>
      </c>
      <c r="BK491" s="16">
        <v>0.21052631578947401</v>
      </c>
      <c r="BL491" s="16">
        <v>5.5555555555555601E-2</v>
      </c>
      <c r="BM491" s="16">
        <v>0</v>
      </c>
      <c r="BN491" s="16">
        <v>0</v>
      </c>
      <c r="BO491" s="16"/>
      <c r="BP491" s="16">
        <v>3.6674816625916901E-2</v>
      </c>
      <c r="BQ491" s="16"/>
      <c r="BR491" s="16">
        <v>3.3096926713947997E-2</v>
      </c>
      <c r="BS491" s="16"/>
      <c r="BT491" s="16">
        <v>2.6865671641791E-2</v>
      </c>
    </row>
    <row r="492" spans="2:72" x14ac:dyDescent="0.2">
      <c r="B492" t="s">
        <v>295</v>
      </c>
      <c r="C492" s="16">
        <v>1.9646365422396899E-3</v>
      </c>
      <c r="D492" s="16">
        <v>0</v>
      </c>
      <c r="E492" s="16">
        <v>0</v>
      </c>
      <c r="F492" s="16">
        <v>0</v>
      </c>
      <c r="G492" s="16">
        <v>0</v>
      </c>
      <c r="H492" s="16">
        <v>0</v>
      </c>
      <c r="I492" s="16">
        <v>0</v>
      </c>
      <c r="J492" s="16">
        <v>0</v>
      </c>
      <c r="K492" s="16">
        <v>0</v>
      </c>
      <c r="L492" s="16">
        <v>0</v>
      </c>
      <c r="M492" s="16">
        <v>0</v>
      </c>
      <c r="N492" s="16">
        <v>6.25E-2</v>
      </c>
      <c r="O492" s="16">
        <v>0</v>
      </c>
      <c r="P492" s="16"/>
      <c r="Q492" s="16">
        <v>7.1428571428571397E-2</v>
      </c>
      <c r="R492" s="16">
        <v>0</v>
      </c>
      <c r="S492" s="16">
        <v>0</v>
      </c>
      <c r="T492" s="16">
        <v>0</v>
      </c>
      <c r="U492" s="16">
        <v>0</v>
      </c>
      <c r="V492" s="16">
        <v>0</v>
      </c>
      <c r="W492" s="16">
        <v>0</v>
      </c>
      <c r="X492" s="16">
        <v>0</v>
      </c>
      <c r="Y492" s="16">
        <v>0</v>
      </c>
      <c r="Z492" s="16"/>
      <c r="AA492" s="16">
        <v>4.8543689320388302E-3</v>
      </c>
      <c r="AB492" s="16">
        <v>0</v>
      </c>
      <c r="AC492" s="16"/>
      <c r="AD492" s="16">
        <v>2.4390243902439001E-2</v>
      </c>
      <c r="AE492" s="16">
        <v>0</v>
      </c>
      <c r="AF492" s="16">
        <v>0</v>
      </c>
      <c r="AG492" s="16">
        <v>0</v>
      </c>
      <c r="AH492" s="16">
        <v>0</v>
      </c>
      <c r="AI492" s="16">
        <v>0</v>
      </c>
      <c r="AJ492" s="16">
        <v>0</v>
      </c>
      <c r="AK492" s="16">
        <v>0</v>
      </c>
      <c r="AL492" s="16">
        <v>0</v>
      </c>
      <c r="AM492" s="16">
        <v>0</v>
      </c>
      <c r="AN492" s="16"/>
      <c r="AO492" s="16">
        <v>0</v>
      </c>
      <c r="AP492" s="16">
        <v>0</v>
      </c>
      <c r="AQ492" s="16">
        <v>0</v>
      </c>
      <c r="AR492" s="16">
        <v>0</v>
      </c>
      <c r="AS492" s="16">
        <v>0</v>
      </c>
      <c r="AT492" s="16">
        <v>0.16666666666666699</v>
      </c>
      <c r="AU492" s="16"/>
      <c r="AV492" s="16">
        <v>0</v>
      </c>
      <c r="AW492" s="16">
        <v>0</v>
      </c>
      <c r="AX492" s="16">
        <v>0</v>
      </c>
      <c r="AY492" s="16">
        <v>0</v>
      </c>
      <c r="AZ492" s="16">
        <v>0</v>
      </c>
      <c r="BA492" s="16">
        <v>0</v>
      </c>
      <c r="BB492" s="16">
        <v>2.04081632653061E-2</v>
      </c>
      <c r="BC492" s="16">
        <v>0</v>
      </c>
      <c r="BD492" s="16">
        <v>0</v>
      </c>
      <c r="BE492" s="16">
        <v>0</v>
      </c>
      <c r="BF492" s="16">
        <v>0</v>
      </c>
      <c r="BG492" s="16">
        <v>0</v>
      </c>
      <c r="BH492" s="16">
        <v>0</v>
      </c>
      <c r="BI492" s="16">
        <v>0</v>
      </c>
      <c r="BJ492" s="16">
        <v>0</v>
      </c>
      <c r="BK492" s="16">
        <v>0</v>
      </c>
      <c r="BL492" s="16">
        <v>0</v>
      </c>
      <c r="BM492" s="16">
        <v>0</v>
      </c>
      <c r="BN492" s="16">
        <v>0</v>
      </c>
      <c r="BO492" s="16"/>
      <c r="BP492" s="16">
        <v>2.4449877750611199E-3</v>
      </c>
      <c r="BQ492" s="16"/>
      <c r="BR492" s="16">
        <v>0</v>
      </c>
      <c r="BS492" s="16"/>
      <c r="BT492" s="16">
        <v>2.9850746268656699E-3</v>
      </c>
    </row>
    <row r="493" spans="2:72" x14ac:dyDescent="0.2">
      <c r="B493" t="s">
        <v>90</v>
      </c>
      <c r="C493" s="16">
        <v>5.8939096267190596E-3</v>
      </c>
      <c r="D493" s="16">
        <v>5.0251256281407001E-3</v>
      </c>
      <c r="E493" s="16">
        <v>0</v>
      </c>
      <c r="F493" s="16">
        <v>0</v>
      </c>
      <c r="G493" s="16">
        <v>3.03030303030303E-2</v>
      </c>
      <c r="H493" s="16">
        <v>0</v>
      </c>
      <c r="I493" s="16">
        <v>0</v>
      </c>
      <c r="J493" s="16">
        <v>0</v>
      </c>
      <c r="K493" s="16">
        <v>0</v>
      </c>
      <c r="L493" s="16">
        <v>0</v>
      </c>
      <c r="M493" s="16">
        <v>4.7619047619047603E-2</v>
      </c>
      <c r="N493" s="16">
        <v>0</v>
      </c>
      <c r="O493" s="16">
        <v>0</v>
      </c>
      <c r="P493" s="16"/>
      <c r="Q493" s="16">
        <v>0</v>
      </c>
      <c r="R493" s="16">
        <v>0</v>
      </c>
      <c r="S493" s="16">
        <v>0</v>
      </c>
      <c r="T493" s="16">
        <v>3.2258064516128997E-2</v>
      </c>
      <c r="U493" s="16">
        <v>0</v>
      </c>
      <c r="V493" s="16">
        <v>1.9230769230769201E-2</v>
      </c>
      <c r="W493" s="16">
        <v>1.7857142857142901E-2</v>
      </c>
      <c r="X493" s="16">
        <v>0</v>
      </c>
      <c r="Y493" s="16">
        <v>0</v>
      </c>
      <c r="Z493" s="16"/>
      <c r="AA493" s="16">
        <v>1.45631067961165E-2</v>
      </c>
      <c r="AB493" s="16">
        <v>0</v>
      </c>
      <c r="AC493" s="16"/>
      <c r="AD493" s="16">
        <v>0</v>
      </c>
      <c r="AE493" s="16">
        <v>9.0909090909090898E-2</v>
      </c>
      <c r="AF493" s="16">
        <v>0</v>
      </c>
      <c r="AG493" s="16">
        <v>2.4390243902439001E-2</v>
      </c>
      <c r="AH493" s="16">
        <v>0</v>
      </c>
      <c r="AI493" s="16">
        <v>0</v>
      </c>
      <c r="AJ493" s="16">
        <v>0</v>
      </c>
      <c r="AK493" s="16">
        <v>0</v>
      </c>
      <c r="AL493" s="16">
        <v>0</v>
      </c>
      <c r="AM493" s="16">
        <v>0</v>
      </c>
      <c r="AN493" s="16"/>
      <c r="AO493" s="16">
        <v>1.27388535031847E-2</v>
      </c>
      <c r="AP493" s="16">
        <v>0</v>
      </c>
      <c r="AQ493" s="16">
        <v>9.6153846153846194E-3</v>
      </c>
      <c r="AR493" s="16">
        <v>0</v>
      </c>
      <c r="AS493" s="16">
        <v>0</v>
      </c>
      <c r="AT493" s="16">
        <v>0</v>
      </c>
      <c r="AU493" s="16"/>
      <c r="AV493" s="16">
        <v>0</v>
      </c>
      <c r="AW493" s="16">
        <v>0</v>
      </c>
      <c r="AX493" s="16">
        <v>1.6129032258064498E-2</v>
      </c>
      <c r="AY493" s="16">
        <v>0</v>
      </c>
      <c r="AZ493" s="16">
        <v>0</v>
      </c>
      <c r="BA493" s="16">
        <v>0</v>
      </c>
      <c r="BB493" s="16">
        <v>0</v>
      </c>
      <c r="BC493" s="16">
        <v>0</v>
      </c>
      <c r="BD493" s="16">
        <v>0.2</v>
      </c>
      <c r="BE493" s="16">
        <v>8.0000000000000002E-3</v>
      </c>
      <c r="BF493" s="16">
        <v>0</v>
      </c>
      <c r="BG493" s="16">
        <v>0</v>
      </c>
      <c r="BH493" s="16">
        <v>0</v>
      </c>
      <c r="BI493" s="16">
        <v>0</v>
      </c>
      <c r="BJ493" s="16">
        <v>0</v>
      </c>
      <c r="BK493" s="16">
        <v>0</v>
      </c>
      <c r="BL493" s="16">
        <v>0</v>
      </c>
      <c r="BM493" s="16">
        <v>0</v>
      </c>
      <c r="BN493" s="16">
        <v>0</v>
      </c>
      <c r="BO493" s="16"/>
      <c r="BP493" s="16">
        <v>4.8899755501222502E-3</v>
      </c>
      <c r="BQ493" s="16"/>
      <c r="BR493" s="16">
        <v>4.72813238770686E-3</v>
      </c>
      <c r="BS493" s="16"/>
      <c r="BT493" s="16">
        <v>2.9850746268656699E-3</v>
      </c>
    </row>
    <row r="494" spans="2:72" x14ac:dyDescent="0.2">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row>
    <row r="495" spans="2:72" x14ac:dyDescent="0.2">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row>
    <row r="496" spans="2:72" x14ac:dyDescent="0.2">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row>
    <row r="497" spans="2:72" x14ac:dyDescent="0.2">
      <c r="B497" s="6" t="s">
        <v>304</v>
      </c>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row>
    <row r="498" spans="2:72" x14ac:dyDescent="0.2">
      <c r="B498" s="22" t="s">
        <v>297</v>
      </c>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row>
    <row r="499" spans="2:72" x14ac:dyDescent="0.2">
      <c r="B499" t="s">
        <v>291</v>
      </c>
      <c r="C499" s="16">
        <v>0.36738703339882101</v>
      </c>
      <c r="D499" s="16">
        <v>0.40703517587939703</v>
      </c>
      <c r="E499" s="16">
        <v>0.25581395348837199</v>
      </c>
      <c r="F499" s="16">
        <v>0.28571428571428598</v>
      </c>
      <c r="G499" s="16">
        <v>0.33333333333333298</v>
      </c>
      <c r="H499" s="16">
        <v>0.48</v>
      </c>
      <c r="I499" s="16">
        <v>0.305084745762712</v>
      </c>
      <c r="J499" s="16">
        <v>0.37037037037037002</v>
      </c>
      <c r="K499" s="16">
        <v>0.33333333333333298</v>
      </c>
      <c r="L499" s="16">
        <v>0.41025641025641002</v>
      </c>
      <c r="M499" s="16">
        <v>0.19047619047618999</v>
      </c>
      <c r="N499" s="16">
        <v>0.5</v>
      </c>
      <c r="O499" s="16">
        <v>0.6</v>
      </c>
      <c r="P499" s="16"/>
      <c r="Q499" s="16">
        <v>0.14285714285714299</v>
      </c>
      <c r="R499" s="16">
        <v>8.3333333333333301E-2</v>
      </c>
      <c r="S499" s="16">
        <v>0.23529411764705899</v>
      </c>
      <c r="T499" s="16">
        <v>0.12903225806451599</v>
      </c>
      <c r="U499" s="16">
        <v>0.54166666666666696</v>
      </c>
      <c r="V499" s="16">
        <v>0.25</v>
      </c>
      <c r="W499" s="16">
        <v>0.33928571428571402</v>
      </c>
      <c r="X499" s="16">
        <v>0.41818181818181799</v>
      </c>
      <c r="Y499" s="16">
        <v>0.43548387096774199</v>
      </c>
      <c r="Z499" s="16"/>
      <c r="AA499" s="16">
        <v>0.27184466019417503</v>
      </c>
      <c r="AB499" s="16">
        <v>0.43234323432343202</v>
      </c>
      <c r="AC499" s="16"/>
      <c r="AD499" s="16">
        <v>0.146341463414634</v>
      </c>
      <c r="AE499" s="16">
        <v>0.27272727272727298</v>
      </c>
      <c r="AF499" s="16">
        <v>0.44444444444444398</v>
      </c>
      <c r="AG499" s="16">
        <v>0.31707317073170699</v>
      </c>
      <c r="AH499" s="16">
        <v>0.18918918918918901</v>
      </c>
      <c r="AI499" s="16">
        <v>0.38636363636363602</v>
      </c>
      <c r="AJ499" s="16">
        <v>0.512820512820513</v>
      </c>
      <c r="AK499" s="16">
        <v>0.4</v>
      </c>
      <c r="AL499" s="16">
        <v>0.43333333333333302</v>
      </c>
      <c r="AM499" s="16">
        <v>0.37755102040816302</v>
      </c>
      <c r="AN499" s="16"/>
      <c r="AO499" s="16">
        <v>0.24203821656051</v>
      </c>
      <c r="AP499" s="16">
        <v>0.34965034965035002</v>
      </c>
      <c r="AQ499" s="16">
        <v>0.355769230769231</v>
      </c>
      <c r="AR499" s="16">
        <v>0.49180327868852503</v>
      </c>
      <c r="AS499" s="16">
        <v>0.76470588235294101</v>
      </c>
      <c r="AT499" s="16">
        <v>0.66666666666666696</v>
      </c>
      <c r="AU499" s="16"/>
      <c r="AV499" s="16">
        <v>0.16666666666666699</v>
      </c>
      <c r="AW499" s="16">
        <v>0</v>
      </c>
      <c r="AX499" s="16">
        <v>0.54838709677419395</v>
      </c>
      <c r="AY499" s="16">
        <v>0.625</v>
      </c>
      <c r="AZ499" s="16">
        <v>0</v>
      </c>
      <c r="BA499" s="16">
        <v>0.375</v>
      </c>
      <c r="BB499" s="16">
        <v>0.32653061224489799</v>
      </c>
      <c r="BC499" s="16">
        <v>0.14285714285714299</v>
      </c>
      <c r="BD499" s="16">
        <v>0.2</v>
      </c>
      <c r="BE499" s="16">
        <v>0.432</v>
      </c>
      <c r="BF499" s="16">
        <v>0.36764705882352899</v>
      </c>
      <c r="BG499" s="16">
        <v>0</v>
      </c>
      <c r="BH499" s="16">
        <v>0.27659574468085102</v>
      </c>
      <c r="BI499" s="16">
        <v>0.46153846153846201</v>
      </c>
      <c r="BJ499" s="16">
        <v>0.14285714285714299</v>
      </c>
      <c r="BK499" s="16">
        <v>0.21052631578947401</v>
      </c>
      <c r="BL499" s="16">
        <v>0.38888888888888901</v>
      </c>
      <c r="BM499" s="16">
        <v>0.18181818181818199</v>
      </c>
      <c r="BN499" s="16">
        <v>0.25</v>
      </c>
      <c r="BO499" s="16"/>
      <c r="BP499" s="16">
        <v>0.39119804400977998</v>
      </c>
      <c r="BQ499" s="16"/>
      <c r="BR499" s="16">
        <v>0.38297872340425498</v>
      </c>
      <c r="BS499" s="16"/>
      <c r="BT499" s="16">
        <v>0.41492537313432798</v>
      </c>
    </row>
    <row r="500" spans="2:72" x14ac:dyDescent="0.2">
      <c r="B500" t="s">
        <v>292</v>
      </c>
      <c r="C500" s="16">
        <v>0.38899803536345801</v>
      </c>
      <c r="D500" s="16">
        <v>0.35175879396984899</v>
      </c>
      <c r="E500" s="16">
        <v>0.53488372093023295</v>
      </c>
      <c r="F500" s="16">
        <v>0.476190476190476</v>
      </c>
      <c r="G500" s="16">
        <v>0.42424242424242398</v>
      </c>
      <c r="H500" s="16">
        <v>0.2</v>
      </c>
      <c r="I500" s="16">
        <v>0.50847457627118597</v>
      </c>
      <c r="J500" s="16">
        <v>0.407407407407407</v>
      </c>
      <c r="K500" s="16">
        <v>0.42857142857142899</v>
      </c>
      <c r="L500" s="16">
        <v>0.33333333333333298</v>
      </c>
      <c r="M500" s="16">
        <v>0.38095238095238099</v>
      </c>
      <c r="N500" s="16">
        <v>0.1875</v>
      </c>
      <c r="O500" s="16">
        <v>0.4</v>
      </c>
      <c r="P500" s="16"/>
      <c r="Q500" s="16">
        <v>0.28571428571428598</v>
      </c>
      <c r="R500" s="16">
        <v>0.5</v>
      </c>
      <c r="S500" s="16">
        <v>0.52941176470588203</v>
      </c>
      <c r="T500" s="16">
        <v>0.64516129032258096</v>
      </c>
      <c r="U500" s="16">
        <v>8.3333333333333301E-2</v>
      </c>
      <c r="V500" s="16">
        <v>0.51923076923076905</v>
      </c>
      <c r="W500" s="16">
        <v>0.33928571428571402</v>
      </c>
      <c r="X500" s="16">
        <v>0.36363636363636398</v>
      </c>
      <c r="Y500" s="16">
        <v>0.36693548387096803</v>
      </c>
      <c r="Z500" s="16"/>
      <c r="AA500" s="16">
        <v>0.42233009708737901</v>
      </c>
      <c r="AB500" s="16">
        <v>0.366336633663366</v>
      </c>
      <c r="AC500" s="16"/>
      <c r="AD500" s="16">
        <v>0.41463414634146301</v>
      </c>
      <c r="AE500" s="16">
        <v>0.36363636363636398</v>
      </c>
      <c r="AF500" s="16">
        <v>0.22222222222222199</v>
      </c>
      <c r="AG500" s="16">
        <v>0.51219512195121997</v>
      </c>
      <c r="AH500" s="16">
        <v>0.40540540540540498</v>
      </c>
      <c r="AI500" s="16">
        <v>0.40909090909090901</v>
      </c>
      <c r="AJ500" s="16">
        <v>0.33333333333333298</v>
      </c>
      <c r="AK500" s="16">
        <v>0.4</v>
      </c>
      <c r="AL500" s="16">
        <v>0.36666666666666697</v>
      </c>
      <c r="AM500" s="16">
        <v>0.397959183673469</v>
      </c>
      <c r="AN500" s="16"/>
      <c r="AO500" s="16">
        <v>0.388535031847134</v>
      </c>
      <c r="AP500" s="16">
        <v>0.40559440559440602</v>
      </c>
      <c r="AQ500" s="16">
        <v>0.49038461538461497</v>
      </c>
      <c r="AR500" s="16">
        <v>0.31147540983606598</v>
      </c>
      <c r="AS500" s="16">
        <v>0.23529411764705899</v>
      </c>
      <c r="AT500" s="16">
        <v>0</v>
      </c>
      <c r="AU500" s="16"/>
      <c r="AV500" s="16">
        <v>0.33333333333333298</v>
      </c>
      <c r="AW500" s="16">
        <v>1</v>
      </c>
      <c r="AX500" s="16">
        <v>0.32258064516128998</v>
      </c>
      <c r="AY500" s="16">
        <v>0.125</v>
      </c>
      <c r="AZ500" s="16">
        <v>0</v>
      </c>
      <c r="BA500" s="16">
        <v>0.40625</v>
      </c>
      <c r="BB500" s="16">
        <v>0.34693877551020402</v>
      </c>
      <c r="BC500" s="16">
        <v>0.5</v>
      </c>
      <c r="BD500" s="16">
        <v>0.4</v>
      </c>
      <c r="BE500" s="16">
        <v>0.45600000000000002</v>
      </c>
      <c r="BF500" s="16">
        <v>0.41176470588235298</v>
      </c>
      <c r="BG500" s="16">
        <v>0.5</v>
      </c>
      <c r="BH500" s="16">
        <v>0.40425531914893598</v>
      </c>
      <c r="BI500" s="16">
        <v>0.30769230769230799</v>
      </c>
      <c r="BJ500" s="16">
        <v>0.42857142857142899</v>
      </c>
      <c r="BK500" s="16">
        <v>0.36842105263157898</v>
      </c>
      <c r="BL500" s="16">
        <v>0.22222222222222199</v>
      </c>
      <c r="BM500" s="16">
        <v>0.27272727272727298</v>
      </c>
      <c r="BN500" s="16">
        <v>0.375</v>
      </c>
      <c r="BO500" s="16"/>
      <c r="BP500" s="16">
        <v>0.39119804400977998</v>
      </c>
      <c r="BQ500" s="16"/>
      <c r="BR500" s="16">
        <v>0.38297872340425498</v>
      </c>
      <c r="BS500" s="16"/>
      <c r="BT500" s="16">
        <v>0.38507462686567201</v>
      </c>
    </row>
    <row r="501" spans="2:72" x14ac:dyDescent="0.2">
      <c r="B501" t="s">
        <v>293</v>
      </c>
      <c r="C501" s="16">
        <v>0.172888015717092</v>
      </c>
      <c r="D501" s="16">
        <v>0.16080402010050299</v>
      </c>
      <c r="E501" s="16">
        <v>0.186046511627907</v>
      </c>
      <c r="F501" s="16">
        <v>9.5238095238095205E-2</v>
      </c>
      <c r="G501" s="16">
        <v>0.18181818181818199</v>
      </c>
      <c r="H501" s="16">
        <v>0.24</v>
      </c>
      <c r="I501" s="16">
        <v>0.13559322033898299</v>
      </c>
      <c r="J501" s="16">
        <v>0.148148148148148</v>
      </c>
      <c r="K501" s="16">
        <v>0.19047619047618999</v>
      </c>
      <c r="L501" s="16">
        <v>0.20512820512820501</v>
      </c>
      <c r="M501" s="16">
        <v>0.33333333333333298</v>
      </c>
      <c r="N501" s="16">
        <v>0.1875</v>
      </c>
      <c r="O501" s="16">
        <v>0</v>
      </c>
      <c r="P501" s="16"/>
      <c r="Q501" s="16">
        <v>0.42857142857142899</v>
      </c>
      <c r="R501" s="16">
        <v>0.25</v>
      </c>
      <c r="S501" s="16">
        <v>0.17647058823529399</v>
      </c>
      <c r="T501" s="16">
        <v>0.16129032258064499</v>
      </c>
      <c r="U501" s="16">
        <v>0.25</v>
      </c>
      <c r="V501" s="16">
        <v>0.17307692307692299</v>
      </c>
      <c r="W501" s="16">
        <v>0.25</v>
      </c>
      <c r="X501" s="16">
        <v>0.145454545454545</v>
      </c>
      <c r="Y501" s="16">
        <v>0.13709677419354799</v>
      </c>
      <c r="Z501" s="16"/>
      <c r="AA501" s="16">
        <v>0.223300970873786</v>
      </c>
      <c r="AB501" s="16">
        <v>0.13861386138613899</v>
      </c>
      <c r="AC501" s="16"/>
      <c r="AD501" s="16">
        <v>0.34146341463414598</v>
      </c>
      <c r="AE501" s="16">
        <v>0.18181818181818199</v>
      </c>
      <c r="AF501" s="16">
        <v>0.22222222222222199</v>
      </c>
      <c r="AG501" s="16">
        <v>0.12195121951219499</v>
      </c>
      <c r="AH501" s="16">
        <v>0.24324324324324301</v>
      </c>
      <c r="AI501" s="16">
        <v>0.13636363636363599</v>
      </c>
      <c r="AJ501" s="16">
        <v>0.115384615384615</v>
      </c>
      <c r="AK501" s="16">
        <v>0.16923076923076899</v>
      </c>
      <c r="AL501" s="16">
        <v>0.15</v>
      </c>
      <c r="AM501" s="16">
        <v>0.16326530612244899</v>
      </c>
      <c r="AN501" s="16"/>
      <c r="AO501" s="16">
        <v>0.273885350318471</v>
      </c>
      <c r="AP501" s="16">
        <v>0.16783216783216801</v>
      </c>
      <c r="AQ501" s="16">
        <v>0.125</v>
      </c>
      <c r="AR501" s="16">
        <v>9.8360655737704902E-2</v>
      </c>
      <c r="AS501" s="16">
        <v>0</v>
      </c>
      <c r="AT501" s="16">
        <v>0.16666666666666699</v>
      </c>
      <c r="AU501" s="16"/>
      <c r="AV501" s="16">
        <v>0.5</v>
      </c>
      <c r="AW501" s="16">
        <v>0</v>
      </c>
      <c r="AX501" s="16">
        <v>8.0645161290322606E-2</v>
      </c>
      <c r="AY501" s="16">
        <v>0.25</v>
      </c>
      <c r="AZ501" s="16">
        <v>1</v>
      </c>
      <c r="BA501" s="16">
        <v>0.125</v>
      </c>
      <c r="BB501" s="16">
        <v>0.183673469387755</v>
      </c>
      <c r="BC501" s="16">
        <v>0.35714285714285698</v>
      </c>
      <c r="BD501" s="16">
        <v>0</v>
      </c>
      <c r="BE501" s="16">
        <v>6.4000000000000001E-2</v>
      </c>
      <c r="BF501" s="16">
        <v>0.14705882352941199</v>
      </c>
      <c r="BG501" s="16">
        <v>0.5</v>
      </c>
      <c r="BH501" s="16">
        <v>0.29787234042553201</v>
      </c>
      <c r="BI501" s="16">
        <v>7.69230769230769E-2</v>
      </c>
      <c r="BJ501" s="16">
        <v>0.42857142857142899</v>
      </c>
      <c r="BK501" s="16">
        <v>0.26315789473684198</v>
      </c>
      <c r="BL501" s="16">
        <v>0.33333333333333298</v>
      </c>
      <c r="BM501" s="16">
        <v>0.45454545454545497</v>
      </c>
      <c r="BN501" s="16">
        <v>0.25</v>
      </c>
      <c r="BO501" s="16"/>
      <c r="BP501" s="16">
        <v>0.166259168704156</v>
      </c>
      <c r="BQ501" s="16"/>
      <c r="BR501" s="16">
        <v>0.170212765957447</v>
      </c>
      <c r="BS501" s="16"/>
      <c r="BT501" s="16">
        <v>0.14029850746268699</v>
      </c>
    </row>
    <row r="502" spans="2:72" x14ac:dyDescent="0.2">
      <c r="B502" t="s">
        <v>294</v>
      </c>
      <c r="C502" s="16">
        <v>5.10805500982318E-2</v>
      </c>
      <c r="D502" s="16">
        <v>5.52763819095477E-2</v>
      </c>
      <c r="E502" s="16">
        <v>2.32558139534884E-2</v>
      </c>
      <c r="F502" s="16">
        <v>9.5238095238095205E-2</v>
      </c>
      <c r="G502" s="16">
        <v>6.0606060606060601E-2</v>
      </c>
      <c r="H502" s="16">
        <v>0.04</v>
      </c>
      <c r="I502" s="16">
        <v>3.3898305084745797E-2</v>
      </c>
      <c r="J502" s="16">
        <v>7.4074074074074098E-2</v>
      </c>
      <c r="K502" s="16">
        <v>4.7619047619047603E-2</v>
      </c>
      <c r="L502" s="16">
        <v>5.1282051282051301E-2</v>
      </c>
      <c r="M502" s="16">
        <v>4.7619047619047603E-2</v>
      </c>
      <c r="N502" s="16">
        <v>6.25E-2</v>
      </c>
      <c r="O502" s="16">
        <v>0</v>
      </c>
      <c r="P502" s="16"/>
      <c r="Q502" s="16">
        <v>0</v>
      </c>
      <c r="R502" s="16">
        <v>8.3333333333333301E-2</v>
      </c>
      <c r="S502" s="16">
        <v>5.8823529411764698E-2</v>
      </c>
      <c r="T502" s="16">
        <v>6.4516129032258104E-2</v>
      </c>
      <c r="U502" s="16">
        <v>8.3333333333333301E-2</v>
      </c>
      <c r="V502" s="16">
        <v>3.8461538461538498E-2</v>
      </c>
      <c r="W502" s="16">
        <v>5.3571428571428603E-2</v>
      </c>
      <c r="X502" s="16">
        <v>7.2727272727272696E-2</v>
      </c>
      <c r="Y502" s="16">
        <v>4.4354838709677401E-2</v>
      </c>
      <c r="Z502" s="16"/>
      <c r="AA502" s="16">
        <v>5.3398058252427202E-2</v>
      </c>
      <c r="AB502" s="16">
        <v>4.95049504950495E-2</v>
      </c>
      <c r="AC502" s="16"/>
      <c r="AD502" s="16">
        <v>4.8780487804878099E-2</v>
      </c>
      <c r="AE502" s="16">
        <v>9.0909090909090898E-2</v>
      </c>
      <c r="AF502" s="16">
        <v>0.11111111111111099</v>
      </c>
      <c r="AG502" s="16">
        <v>4.8780487804878099E-2</v>
      </c>
      <c r="AH502" s="16">
        <v>8.1081081081081099E-2</v>
      </c>
      <c r="AI502" s="16">
        <v>6.8181818181818205E-2</v>
      </c>
      <c r="AJ502" s="16">
        <v>3.8461538461538498E-2</v>
      </c>
      <c r="AK502" s="16">
        <v>3.0769230769230799E-2</v>
      </c>
      <c r="AL502" s="16">
        <v>3.3333333333333298E-2</v>
      </c>
      <c r="AM502" s="16">
        <v>5.10204081632653E-2</v>
      </c>
      <c r="AN502" s="16"/>
      <c r="AO502" s="16">
        <v>7.0063694267515894E-2</v>
      </c>
      <c r="AP502" s="16">
        <v>6.2937062937062901E-2</v>
      </c>
      <c r="AQ502" s="16">
        <v>1.9230769230769201E-2</v>
      </c>
      <c r="AR502" s="16">
        <v>6.5573770491803296E-2</v>
      </c>
      <c r="AS502" s="16">
        <v>0</v>
      </c>
      <c r="AT502" s="16">
        <v>0</v>
      </c>
      <c r="AU502" s="16"/>
      <c r="AV502" s="16">
        <v>0</v>
      </c>
      <c r="AW502" s="16">
        <v>0</v>
      </c>
      <c r="AX502" s="16">
        <v>4.8387096774193498E-2</v>
      </c>
      <c r="AY502" s="16">
        <v>0</v>
      </c>
      <c r="AZ502" s="16">
        <v>0</v>
      </c>
      <c r="BA502" s="16">
        <v>6.25E-2</v>
      </c>
      <c r="BB502" s="16">
        <v>0.102040816326531</v>
      </c>
      <c r="BC502" s="16">
        <v>0</v>
      </c>
      <c r="BD502" s="16">
        <v>0.4</v>
      </c>
      <c r="BE502" s="16">
        <v>2.4E-2</v>
      </c>
      <c r="BF502" s="16">
        <v>5.8823529411764698E-2</v>
      </c>
      <c r="BG502" s="16">
        <v>0</v>
      </c>
      <c r="BH502" s="16">
        <v>2.1276595744680899E-2</v>
      </c>
      <c r="BI502" s="16">
        <v>0.15384615384615399</v>
      </c>
      <c r="BJ502" s="16">
        <v>0</v>
      </c>
      <c r="BK502" s="16">
        <v>0.157894736842105</v>
      </c>
      <c r="BL502" s="16">
        <v>0</v>
      </c>
      <c r="BM502" s="16">
        <v>0</v>
      </c>
      <c r="BN502" s="16">
        <v>6.25E-2</v>
      </c>
      <c r="BO502" s="16"/>
      <c r="BP502" s="16">
        <v>3.6674816625916901E-2</v>
      </c>
      <c r="BQ502" s="16"/>
      <c r="BR502" s="16">
        <v>4.7281323877068598E-2</v>
      </c>
      <c r="BS502" s="16"/>
      <c r="BT502" s="16">
        <v>4.1791044776119397E-2</v>
      </c>
    </row>
    <row r="503" spans="2:72" x14ac:dyDescent="0.2">
      <c r="B503" t="s">
        <v>295</v>
      </c>
      <c r="C503" s="16">
        <v>1.7681728880157201E-2</v>
      </c>
      <c r="D503" s="16">
        <v>2.01005025125628E-2</v>
      </c>
      <c r="E503" s="16">
        <v>0</v>
      </c>
      <c r="F503" s="16">
        <v>4.7619047619047603E-2</v>
      </c>
      <c r="G503" s="16">
        <v>0</v>
      </c>
      <c r="H503" s="16">
        <v>0.04</v>
      </c>
      <c r="I503" s="16">
        <v>1.6949152542372899E-2</v>
      </c>
      <c r="J503" s="16">
        <v>0</v>
      </c>
      <c r="K503" s="16">
        <v>0</v>
      </c>
      <c r="L503" s="16">
        <v>0</v>
      </c>
      <c r="M503" s="16">
        <v>4.7619047619047603E-2</v>
      </c>
      <c r="N503" s="16">
        <v>6.25E-2</v>
      </c>
      <c r="O503" s="16">
        <v>0</v>
      </c>
      <c r="P503" s="16"/>
      <c r="Q503" s="16">
        <v>0.14285714285714299</v>
      </c>
      <c r="R503" s="16">
        <v>8.3333333333333301E-2</v>
      </c>
      <c r="S503" s="16">
        <v>0</v>
      </c>
      <c r="T503" s="16">
        <v>0</v>
      </c>
      <c r="U503" s="16">
        <v>4.1666666666666699E-2</v>
      </c>
      <c r="V503" s="16">
        <v>1.9230769230769201E-2</v>
      </c>
      <c r="W503" s="16">
        <v>1.7857142857142901E-2</v>
      </c>
      <c r="X503" s="16">
        <v>0</v>
      </c>
      <c r="Y503" s="16">
        <v>1.2096774193548401E-2</v>
      </c>
      <c r="Z503" s="16"/>
      <c r="AA503" s="16">
        <v>2.9126213592233E-2</v>
      </c>
      <c r="AB503" s="16">
        <v>9.9009900990098994E-3</v>
      </c>
      <c r="AC503" s="16"/>
      <c r="AD503" s="16">
        <v>4.8780487804878099E-2</v>
      </c>
      <c r="AE503" s="16">
        <v>9.0909090909090898E-2</v>
      </c>
      <c r="AF503" s="16">
        <v>0</v>
      </c>
      <c r="AG503" s="16">
        <v>0</v>
      </c>
      <c r="AH503" s="16">
        <v>8.1081081081081099E-2</v>
      </c>
      <c r="AI503" s="16">
        <v>0</v>
      </c>
      <c r="AJ503" s="16">
        <v>0</v>
      </c>
      <c r="AK503" s="16">
        <v>0</v>
      </c>
      <c r="AL503" s="16">
        <v>1.6666666666666701E-2</v>
      </c>
      <c r="AM503" s="16">
        <v>0</v>
      </c>
      <c r="AN503" s="16"/>
      <c r="AO503" s="16">
        <v>2.54777070063694E-2</v>
      </c>
      <c r="AP503" s="16">
        <v>6.9930069930069904E-3</v>
      </c>
      <c r="AQ503" s="16">
        <v>9.6153846153846194E-3</v>
      </c>
      <c r="AR503" s="16">
        <v>3.2786885245901599E-2</v>
      </c>
      <c r="AS503" s="16">
        <v>0</v>
      </c>
      <c r="AT503" s="16">
        <v>0.16666666666666699</v>
      </c>
      <c r="AU503" s="16"/>
      <c r="AV503" s="16">
        <v>0</v>
      </c>
      <c r="AW503" s="16">
        <v>0</v>
      </c>
      <c r="AX503" s="16">
        <v>0</v>
      </c>
      <c r="AY503" s="16">
        <v>0</v>
      </c>
      <c r="AZ503" s="16">
        <v>0</v>
      </c>
      <c r="BA503" s="16">
        <v>3.125E-2</v>
      </c>
      <c r="BB503" s="16">
        <v>4.08163265306122E-2</v>
      </c>
      <c r="BC503" s="16">
        <v>0</v>
      </c>
      <c r="BD503" s="16">
        <v>0</v>
      </c>
      <c r="BE503" s="16">
        <v>1.6E-2</v>
      </c>
      <c r="BF503" s="16">
        <v>1.4705882352941201E-2</v>
      </c>
      <c r="BG503" s="16">
        <v>0</v>
      </c>
      <c r="BH503" s="16">
        <v>0</v>
      </c>
      <c r="BI503" s="16">
        <v>0</v>
      </c>
      <c r="BJ503" s="16">
        <v>0</v>
      </c>
      <c r="BK503" s="16">
        <v>0</v>
      </c>
      <c r="BL503" s="16">
        <v>5.5555555555555601E-2</v>
      </c>
      <c r="BM503" s="16">
        <v>9.0909090909090898E-2</v>
      </c>
      <c r="BN503" s="16">
        <v>6.25E-2</v>
      </c>
      <c r="BO503" s="16"/>
      <c r="BP503" s="16">
        <v>1.22249388753056E-2</v>
      </c>
      <c r="BQ503" s="16"/>
      <c r="BR503" s="16">
        <v>1.41843971631206E-2</v>
      </c>
      <c r="BS503" s="16"/>
      <c r="BT503" s="16">
        <v>1.49253731343284E-2</v>
      </c>
    </row>
    <row r="504" spans="2:72" x14ac:dyDescent="0.2">
      <c r="B504" t="s">
        <v>90</v>
      </c>
      <c r="C504" s="16">
        <v>1.9646365422396899E-3</v>
      </c>
      <c r="D504" s="16">
        <v>5.0251256281407001E-3</v>
      </c>
      <c r="E504" s="16">
        <v>0</v>
      </c>
      <c r="F504" s="16">
        <v>0</v>
      </c>
      <c r="G504" s="16">
        <v>0</v>
      </c>
      <c r="H504" s="16">
        <v>0</v>
      </c>
      <c r="I504" s="16">
        <v>0</v>
      </c>
      <c r="J504" s="16">
        <v>0</v>
      </c>
      <c r="K504" s="16">
        <v>0</v>
      </c>
      <c r="L504" s="16">
        <v>0</v>
      </c>
      <c r="M504" s="16">
        <v>0</v>
      </c>
      <c r="N504" s="16">
        <v>0</v>
      </c>
      <c r="O504" s="16">
        <v>0</v>
      </c>
      <c r="P504" s="16"/>
      <c r="Q504" s="16">
        <v>0</v>
      </c>
      <c r="R504" s="16">
        <v>0</v>
      </c>
      <c r="S504" s="16">
        <v>0</v>
      </c>
      <c r="T504" s="16">
        <v>0</v>
      </c>
      <c r="U504" s="16">
        <v>0</v>
      </c>
      <c r="V504" s="16">
        <v>0</v>
      </c>
      <c r="W504" s="16">
        <v>0</v>
      </c>
      <c r="X504" s="16">
        <v>0</v>
      </c>
      <c r="Y504" s="16">
        <v>4.0322580645161298E-3</v>
      </c>
      <c r="Z504" s="16"/>
      <c r="AA504" s="16">
        <v>0</v>
      </c>
      <c r="AB504" s="16">
        <v>3.3003300330032999E-3</v>
      </c>
      <c r="AC504" s="16"/>
      <c r="AD504" s="16">
        <v>0</v>
      </c>
      <c r="AE504" s="16">
        <v>0</v>
      </c>
      <c r="AF504" s="16">
        <v>0</v>
      </c>
      <c r="AG504" s="16">
        <v>0</v>
      </c>
      <c r="AH504" s="16">
        <v>0</v>
      </c>
      <c r="AI504" s="16">
        <v>0</v>
      </c>
      <c r="AJ504" s="16">
        <v>0</v>
      </c>
      <c r="AK504" s="16">
        <v>0</v>
      </c>
      <c r="AL504" s="16">
        <v>0</v>
      </c>
      <c r="AM504" s="16">
        <v>1.02040816326531E-2</v>
      </c>
      <c r="AN504" s="16"/>
      <c r="AO504" s="16">
        <v>0</v>
      </c>
      <c r="AP504" s="16">
        <v>6.9930069930069904E-3</v>
      </c>
      <c r="AQ504" s="16">
        <v>0</v>
      </c>
      <c r="AR504" s="16">
        <v>0</v>
      </c>
      <c r="AS504" s="16">
        <v>0</v>
      </c>
      <c r="AT504" s="16">
        <v>0</v>
      </c>
      <c r="AU504" s="16"/>
      <c r="AV504" s="16">
        <v>0</v>
      </c>
      <c r="AW504" s="16">
        <v>0</v>
      </c>
      <c r="AX504" s="16">
        <v>0</v>
      </c>
      <c r="AY504" s="16">
        <v>0</v>
      </c>
      <c r="AZ504" s="16">
        <v>0</v>
      </c>
      <c r="BA504" s="16">
        <v>0</v>
      </c>
      <c r="BB504" s="16">
        <v>0</v>
      </c>
      <c r="BC504" s="16">
        <v>0</v>
      </c>
      <c r="BD504" s="16">
        <v>0</v>
      </c>
      <c r="BE504" s="16">
        <v>8.0000000000000002E-3</v>
      </c>
      <c r="BF504" s="16">
        <v>0</v>
      </c>
      <c r="BG504" s="16">
        <v>0</v>
      </c>
      <c r="BH504" s="16">
        <v>0</v>
      </c>
      <c r="BI504" s="16">
        <v>0</v>
      </c>
      <c r="BJ504" s="16">
        <v>0</v>
      </c>
      <c r="BK504" s="16">
        <v>0</v>
      </c>
      <c r="BL504" s="16">
        <v>0</v>
      </c>
      <c r="BM504" s="16">
        <v>0</v>
      </c>
      <c r="BN504" s="16">
        <v>0</v>
      </c>
      <c r="BO504" s="16"/>
      <c r="BP504" s="16">
        <v>2.4449877750611199E-3</v>
      </c>
      <c r="BQ504" s="16"/>
      <c r="BR504" s="16">
        <v>2.36406619385343E-3</v>
      </c>
      <c r="BS504" s="16"/>
      <c r="BT504" s="16">
        <v>2.9850746268656699E-3</v>
      </c>
    </row>
    <row r="505" spans="2:72" x14ac:dyDescent="0.2">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row>
    <row r="506" spans="2:72" x14ac:dyDescent="0.2">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row>
    <row r="507" spans="2:72" x14ac:dyDescent="0.2">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row>
    <row r="508" spans="2:72" x14ac:dyDescent="0.2">
      <c r="B508" s="6" t="s">
        <v>305</v>
      </c>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row>
    <row r="509" spans="2:72" x14ac:dyDescent="0.2">
      <c r="B509" s="22" t="s">
        <v>297</v>
      </c>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row>
    <row r="510" spans="2:72" x14ac:dyDescent="0.2">
      <c r="B510" t="s">
        <v>291</v>
      </c>
      <c r="C510" s="16">
        <v>0.371316306483301</v>
      </c>
      <c r="D510" s="16">
        <v>0.40703517587939703</v>
      </c>
      <c r="E510" s="16">
        <v>0.25581395348837199</v>
      </c>
      <c r="F510" s="16">
        <v>0.28571428571428598</v>
      </c>
      <c r="G510" s="16">
        <v>0.36363636363636398</v>
      </c>
      <c r="H510" s="16">
        <v>0.24</v>
      </c>
      <c r="I510" s="16">
        <v>0.37288135593220301</v>
      </c>
      <c r="J510" s="16">
        <v>0.18518518518518501</v>
      </c>
      <c r="K510" s="16">
        <v>0.42857142857142899</v>
      </c>
      <c r="L510" s="16">
        <v>0.41025641025641002</v>
      </c>
      <c r="M510" s="16">
        <v>0.57142857142857095</v>
      </c>
      <c r="N510" s="16">
        <v>0.4375</v>
      </c>
      <c r="O510" s="16">
        <v>0.4</v>
      </c>
      <c r="P510" s="16"/>
      <c r="Q510" s="16">
        <v>0.28571428571428598</v>
      </c>
      <c r="R510" s="16">
        <v>8.3333333333333301E-2</v>
      </c>
      <c r="S510" s="16">
        <v>0.23529411764705899</v>
      </c>
      <c r="T510" s="16">
        <v>0.29032258064516098</v>
      </c>
      <c r="U510" s="16">
        <v>0.375</v>
      </c>
      <c r="V510" s="16">
        <v>0.30769230769230799</v>
      </c>
      <c r="W510" s="16">
        <v>0.32142857142857101</v>
      </c>
      <c r="X510" s="16">
        <v>0.381818181818182</v>
      </c>
      <c r="Y510" s="16">
        <v>0.43145161290322598</v>
      </c>
      <c r="Z510" s="16"/>
      <c r="AA510" s="16">
        <v>0.29611650485436902</v>
      </c>
      <c r="AB510" s="16">
        <v>0.422442244224422</v>
      </c>
      <c r="AC510" s="16"/>
      <c r="AD510" s="16">
        <v>0.24390243902438999</v>
      </c>
      <c r="AE510" s="16">
        <v>0.22727272727272699</v>
      </c>
      <c r="AF510" s="16">
        <v>0.27777777777777801</v>
      </c>
      <c r="AG510" s="16">
        <v>0.292682926829268</v>
      </c>
      <c r="AH510" s="16">
        <v>0.24324324324324301</v>
      </c>
      <c r="AI510" s="16">
        <v>0.31818181818181801</v>
      </c>
      <c r="AJ510" s="16">
        <v>0.46153846153846201</v>
      </c>
      <c r="AK510" s="16">
        <v>0.38461538461538503</v>
      </c>
      <c r="AL510" s="16">
        <v>0.38333333333333303</v>
      </c>
      <c r="AM510" s="16">
        <v>0.5</v>
      </c>
      <c r="AN510" s="16"/>
      <c r="AO510" s="16">
        <v>0.29936305732484098</v>
      </c>
      <c r="AP510" s="16">
        <v>0.31468531468531502</v>
      </c>
      <c r="AQ510" s="16">
        <v>0.42307692307692302</v>
      </c>
      <c r="AR510" s="16">
        <v>0.44262295081967201</v>
      </c>
      <c r="AS510" s="16">
        <v>0.61764705882352899</v>
      </c>
      <c r="AT510" s="16">
        <v>0.5</v>
      </c>
      <c r="AU510" s="16"/>
      <c r="AV510" s="16">
        <v>0</v>
      </c>
      <c r="AW510" s="16">
        <v>0.5</v>
      </c>
      <c r="AX510" s="16">
        <v>0.54838709677419395</v>
      </c>
      <c r="AY510" s="16">
        <v>0.25</v>
      </c>
      <c r="AZ510" s="16">
        <v>0</v>
      </c>
      <c r="BA510" s="16">
        <v>0.375</v>
      </c>
      <c r="BB510" s="16">
        <v>0.34693877551020402</v>
      </c>
      <c r="BC510" s="16">
        <v>0.14285714285714299</v>
      </c>
      <c r="BD510" s="16">
        <v>0.4</v>
      </c>
      <c r="BE510" s="16">
        <v>0.38400000000000001</v>
      </c>
      <c r="BF510" s="16">
        <v>0.36764705882352899</v>
      </c>
      <c r="BG510" s="16">
        <v>0.5</v>
      </c>
      <c r="BH510" s="16">
        <v>0.340425531914894</v>
      </c>
      <c r="BI510" s="16">
        <v>0.38461538461538503</v>
      </c>
      <c r="BJ510" s="16">
        <v>0.42857142857142899</v>
      </c>
      <c r="BK510" s="16">
        <v>0.21052631578947401</v>
      </c>
      <c r="BL510" s="16">
        <v>0.33333333333333298</v>
      </c>
      <c r="BM510" s="16">
        <v>0.36363636363636398</v>
      </c>
      <c r="BN510" s="16">
        <v>0.3125</v>
      </c>
      <c r="BO510" s="16"/>
      <c r="BP510" s="16">
        <v>0.39119804400977998</v>
      </c>
      <c r="BQ510" s="16"/>
      <c r="BR510" s="16">
        <v>0.36406619385342798</v>
      </c>
      <c r="BS510" s="16"/>
      <c r="BT510" s="16">
        <v>0.41492537313432798</v>
      </c>
    </row>
    <row r="511" spans="2:72" x14ac:dyDescent="0.2">
      <c r="B511" t="s">
        <v>292</v>
      </c>
      <c r="C511" s="16">
        <v>0.38506876227897802</v>
      </c>
      <c r="D511" s="16">
        <v>0.38190954773869301</v>
      </c>
      <c r="E511" s="16">
        <v>0.48837209302325602</v>
      </c>
      <c r="F511" s="16">
        <v>0.38095238095238099</v>
      </c>
      <c r="G511" s="16">
        <v>0.39393939393939398</v>
      </c>
      <c r="H511" s="16">
        <v>0.4</v>
      </c>
      <c r="I511" s="16">
        <v>0.355932203389831</v>
      </c>
      <c r="J511" s="16">
        <v>0.55555555555555602</v>
      </c>
      <c r="K511" s="16">
        <v>0.38095238095238099</v>
      </c>
      <c r="L511" s="16">
        <v>0.33333333333333298</v>
      </c>
      <c r="M511" s="16">
        <v>0.14285714285714299</v>
      </c>
      <c r="N511" s="16">
        <v>0.375</v>
      </c>
      <c r="O511" s="16">
        <v>0.4</v>
      </c>
      <c r="P511" s="16"/>
      <c r="Q511" s="16">
        <v>0.214285714285714</v>
      </c>
      <c r="R511" s="16">
        <v>0.5</v>
      </c>
      <c r="S511" s="16">
        <v>0.41176470588235298</v>
      </c>
      <c r="T511" s="16">
        <v>0.54838709677419395</v>
      </c>
      <c r="U511" s="16">
        <v>0.41666666666666702</v>
      </c>
      <c r="V511" s="16">
        <v>0.42307692307692302</v>
      </c>
      <c r="W511" s="16">
        <v>0.44642857142857101</v>
      </c>
      <c r="X511" s="16">
        <v>0.32727272727272699</v>
      </c>
      <c r="Y511" s="16">
        <v>0.35483870967741898</v>
      </c>
      <c r="Z511" s="16"/>
      <c r="AA511" s="16">
        <v>0.43689320388349501</v>
      </c>
      <c r="AB511" s="16">
        <v>0.34983498349835002</v>
      </c>
      <c r="AC511" s="16"/>
      <c r="AD511" s="16">
        <v>0.36585365853658502</v>
      </c>
      <c r="AE511" s="16">
        <v>0.36363636363636398</v>
      </c>
      <c r="AF511" s="16">
        <v>0.33333333333333298</v>
      </c>
      <c r="AG511" s="16">
        <v>0.46341463414634099</v>
      </c>
      <c r="AH511" s="16">
        <v>0.43243243243243201</v>
      </c>
      <c r="AI511" s="16">
        <v>0.45454545454545497</v>
      </c>
      <c r="AJ511" s="16">
        <v>0.33333333333333298</v>
      </c>
      <c r="AK511" s="16">
        <v>0.44615384615384601</v>
      </c>
      <c r="AL511" s="16">
        <v>0.33333333333333298</v>
      </c>
      <c r="AM511" s="16">
        <v>0.35714285714285698</v>
      </c>
      <c r="AN511" s="16"/>
      <c r="AO511" s="16">
        <v>0.33121019108280297</v>
      </c>
      <c r="AP511" s="16">
        <v>0.47552447552447602</v>
      </c>
      <c r="AQ511" s="16">
        <v>0.41346153846153799</v>
      </c>
      <c r="AR511" s="16">
        <v>0.32786885245901598</v>
      </c>
      <c r="AS511" s="16">
        <v>0.35294117647058798</v>
      </c>
      <c r="AT511" s="16">
        <v>0</v>
      </c>
      <c r="AU511" s="16"/>
      <c r="AV511" s="16">
        <v>0.33333333333333298</v>
      </c>
      <c r="AW511" s="16">
        <v>0.5</v>
      </c>
      <c r="AX511" s="16">
        <v>0.27419354838709697</v>
      </c>
      <c r="AY511" s="16">
        <v>0.5</v>
      </c>
      <c r="AZ511" s="16">
        <v>0</v>
      </c>
      <c r="BA511" s="16">
        <v>0.375</v>
      </c>
      <c r="BB511" s="16">
        <v>0.40816326530612201</v>
      </c>
      <c r="BC511" s="16">
        <v>0.64285714285714302</v>
      </c>
      <c r="BD511" s="16">
        <v>0.6</v>
      </c>
      <c r="BE511" s="16">
        <v>0.44800000000000001</v>
      </c>
      <c r="BF511" s="16">
        <v>0.33823529411764702</v>
      </c>
      <c r="BG511" s="16">
        <v>0.5</v>
      </c>
      <c r="BH511" s="16">
        <v>0.40425531914893598</v>
      </c>
      <c r="BI511" s="16">
        <v>0.30769230769230799</v>
      </c>
      <c r="BJ511" s="16">
        <v>0.28571428571428598</v>
      </c>
      <c r="BK511" s="16">
        <v>0.31578947368421101</v>
      </c>
      <c r="BL511" s="16">
        <v>0.38888888888888901</v>
      </c>
      <c r="BM511" s="16">
        <v>0.27272727272727298</v>
      </c>
      <c r="BN511" s="16">
        <v>0.3125</v>
      </c>
      <c r="BO511" s="16"/>
      <c r="BP511" s="16">
        <v>0.38630806845965798</v>
      </c>
      <c r="BQ511" s="16"/>
      <c r="BR511" s="16">
        <v>0.40661938534279002</v>
      </c>
      <c r="BS511" s="16"/>
      <c r="BT511" s="16">
        <v>0.38805970149253699</v>
      </c>
    </row>
    <row r="512" spans="2:72" x14ac:dyDescent="0.2">
      <c r="B512" t="s">
        <v>293</v>
      </c>
      <c r="C512" s="16">
        <v>0.15717092337917499</v>
      </c>
      <c r="D512" s="16">
        <v>0.135678391959799</v>
      </c>
      <c r="E512" s="16">
        <v>0.186046511627907</v>
      </c>
      <c r="F512" s="16">
        <v>0.238095238095238</v>
      </c>
      <c r="G512" s="16">
        <v>0.15151515151515199</v>
      </c>
      <c r="H512" s="16">
        <v>0.28000000000000003</v>
      </c>
      <c r="I512" s="16">
        <v>0.186440677966102</v>
      </c>
      <c r="J512" s="16">
        <v>0.11111111111111099</v>
      </c>
      <c r="K512" s="16">
        <v>0.14285714285714299</v>
      </c>
      <c r="L512" s="16">
        <v>0.128205128205128</v>
      </c>
      <c r="M512" s="16">
        <v>0.19047619047618999</v>
      </c>
      <c r="N512" s="16">
        <v>0.125</v>
      </c>
      <c r="O512" s="16">
        <v>0</v>
      </c>
      <c r="P512" s="16"/>
      <c r="Q512" s="16">
        <v>0.35714285714285698</v>
      </c>
      <c r="R512" s="16">
        <v>0.33333333333333298</v>
      </c>
      <c r="S512" s="16">
        <v>0.17647058823529399</v>
      </c>
      <c r="T512" s="16">
        <v>9.6774193548387094E-2</v>
      </c>
      <c r="U512" s="16">
        <v>0.16666666666666699</v>
      </c>
      <c r="V512" s="16">
        <v>0.115384615384615</v>
      </c>
      <c r="W512" s="16">
        <v>0.160714285714286</v>
      </c>
      <c r="X512" s="16">
        <v>0.218181818181818</v>
      </c>
      <c r="Y512" s="16">
        <v>0.13709677419354799</v>
      </c>
      <c r="Z512" s="16"/>
      <c r="AA512" s="16">
        <v>0.16504854368932001</v>
      </c>
      <c r="AB512" s="16">
        <v>0.15181518151815199</v>
      </c>
      <c r="AC512" s="16"/>
      <c r="AD512" s="16">
        <v>0.219512195121951</v>
      </c>
      <c r="AE512" s="16">
        <v>0.18181818181818199</v>
      </c>
      <c r="AF512" s="16">
        <v>0.27777777777777801</v>
      </c>
      <c r="AG512" s="16">
        <v>0.17073170731707299</v>
      </c>
      <c r="AH512" s="16">
        <v>0.27027027027027001</v>
      </c>
      <c r="AI512" s="16">
        <v>0.11363636363636399</v>
      </c>
      <c r="AJ512" s="16">
        <v>0.15384615384615399</v>
      </c>
      <c r="AK512" s="16">
        <v>0.107692307692308</v>
      </c>
      <c r="AL512" s="16">
        <v>0.233333333333333</v>
      </c>
      <c r="AM512" s="16">
        <v>7.1428571428571397E-2</v>
      </c>
      <c r="AN512" s="16"/>
      <c r="AO512" s="16">
        <v>0.24840764331210199</v>
      </c>
      <c r="AP512" s="16">
        <v>0.125874125874126</v>
      </c>
      <c r="AQ512" s="16">
        <v>0.115384615384615</v>
      </c>
      <c r="AR512" s="16">
        <v>0.13114754098360701</v>
      </c>
      <c r="AS512" s="16">
        <v>2.9411764705882401E-2</v>
      </c>
      <c r="AT512" s="16">
        <v>0.16666666666666699</v>
      </c>
      <c r="AU512" s="16"/>
      <c r="AV512" s="16">
        <v>0.5</v>
      </c>
      <c r="AW512" s="16">
        <v>0</v>
      </c>
      <c r="AX512" s="16">
        <v>0.112903225806452</v>
      </c>
      <c r="AY512" s="16">
        <v>0.25</v>
      </c>
      <c r="AZ512" s="16">
        <v>1</v>
      </c>
      <c r="BA512" s="16">
        <v>0.21875</v>
      </c>
      <c r="BB512" s="16">
        <v>0.122448979591837</v>
      </c>
      <c r="BC512" s="16">
        <v>0.14285714285714299</v>
      </c>
      <c r="BD512" s="16">
        <v>0</v>
      </c>
      <c r="BE512" s="16">
        <v>9.6000000000000002E-2</v>
      </c>
      <c r="BF512" s="16">
        <v>0.14705882352941199</v>
      </c>
      <c r="BG512" s="16">
        <v>0</v>
      </c>
      <c r="BH512" s="16">
        <v>0.23404255319148901</v>
      </c>
      <c r="BI512" s="16">
        <v>0.230769230769231</v>
      </c>
      <c r="BJ512" s="16">
        <v>0.14285714285714299</v>
      </c>
      <c r="BK512" s="16">
        <v>0.31578947368421101</v>
      </c>
      <c r="BL512" s="16">
        <v>0.16666666666666699</v>
      </c>
      <c r="BM512" s="16">
        <v>9.0909090909090898E-2</v>
      </c>
      <c r="BN512" s="16">
        <v>0.3125</v>
      </c>
      <c r="BO512" s="16"/>
      <c r="BP512" s="16">
        <v>0.141809290953545</v>
      </c>
      <c r="BQ512" s="16"/>
      <c r="BR512" s="16">
        <v>0.15130023640661899</v>
      </c>
      <c r="BS512" s="16"/>
      <c r="BT512" s="16">
        <v>0.122388059701493</v>
      </c>
    </row>
    <row r="513" spans="2:72" x14ac:dyDescent="0.2">
      <c r="B513" t="s">
        <v>294</v>
      </c>
      <c r="C513" s="16">
        <v>6.0903732809430303E-2</v>
      </c>
      <c r="D513" s="16">
        <v>5.0251256281407003E-2</v>
      </c>
      <c r="E513" s="16">
        <v>6.9767441860465101E-2</v>
      </c>
      <c r="F513" s="16">
        <v>9.5238095238095205E-2</v>
      </c>
      <c r="G513" s="16">
        <v>9.0909090909090898E-2</v>
      </c>
      <c r="H513" s="16">
        <v>0</v>
      </c>
      <c r="I513" s="16">
        <v>6.7796610169491497E-2</v>
      </c>
      <c r="J513" s="16">
        <v>0.11111111111111099</v>
      </c>
      <c r="K513" s="16">
        <v>4.7619047619047603E-2</v>
      </c>
      <c r="L513" s="16">
        <v>0.102564102564103</v>
      </c>
      <c r="M513" s="16">
        <v>4.7619047619047603E-2</v>
      </c>
      <c r="N513" s="16">
        <v>0</v>
      </c>
      <c r="O513" s="16">
        <v>0</v>
      </c>
      <c r="P513" s="16"/>
      <c r="Q513" s="16">
        <v>0</v>
      </c>
      <c r="R513" s="16">
        <v>0</v>
      </c>
      <c r="S513" s="16">
        <v>0.17647058823529399</v>
      </c>
      <c r="T513" s="16">
        <v>6.4516129032258104E-2</v>
      </c>
      <c r="U513" s="16">
        <v>0</v>
      </c>
      <c r="V513" s="16">
        <v>0.115384615384615</v>
      </c>
      <c r="W513" s="16">
        <v>5.3571428571428603E-2</v>
      </c>
      <c r="X513" s="16">
        <v>5.4545454545454501E-2</v>
      </c>
      <c r="Y513" s="16">
        <v>5.6451612903225798E-2</v>
      </c>
      <c r="Z513" s="16"/>
      <c r="AA513" s="16">
        <v>6.7961165048543701E-2</v>
      </c>
      <c r="AB513" s="16">
        <v>5.6105610561056098E-2</v>
      </c>
      <c r="AC513" s="16"/>
      <c r="AD513" s="16">
        <v>9.7560975609756101E-2</v>
      </c>
      <c r="AE513" s="16">
        <v>0.18181818181818199</v>
      </c>
      <c r="AF513" s="16">
        <v>0.11111111111111099</v>
      </c>
      <c r="AG513" s="16">
        <v>4.8780487804878099E-2</v>
      </c>
      <c r="AH513" s="16">
        <v>0</v>
      </c>
      <c r="AI513" s="16">
        <v>0.11363636363636399</v>
      </c>
      <c r="AJ513" s="16">
        <v>5.1282051282051301E-2</v>
      </c>
      <c r="AK513" s="16">
        <v>4.6153846153846198E-2</v>
      </c>
      <c r="AL513" s="16">
        <v>3.3333333333333298E-2</v>
      </c>
      <c r="AM513" s="16">
        <v>4.08163265306122E-2</v>
      </c>
      <c r="AN513" s="16"/>
      <c r="AO513" s="16">
        <v>9.5541401273885398E-2</v>
      </c>
      <c r="AP513" s="16">
        <v>6.2937062937062901E-2</v>
      </c>
      <c r="AQ513" s="16">
        <v>2.8846153846153799E-2</v>
      </c>
      <c r="AR513" s="16">
        <v>6.5573770491803296E-2</v>
      </c>
      <c r="AS513" s="16">
        <v>0</v>
      </c>
      <c r="AT513" s="16">
        <v>0</v>
      </c>
      <c r="AU513" s="16"/>
      <c r="AV513" s="16">
        <v>0</v>
      </c>
      <c r="AW513" s="16">
        <v>0</v>
      </c>
      <c r="AX513" s="16">
        <v>6.4516129032258104E-2</v>
      </c>
      <c r="AY513" s="16">
        <v>0</v>
      </c>
      <c r="AZ513" s="16">
        <v>0</v>
      </c>
      <c r="BA513" s="16">
        <v>0</v>
      </c>
      <c r="BB513" s="16">
        <v>8.1632653061224497E-2</v>
      </c>
      <c r="BC513" s="16">
        <v>7.1428571428571397E-2</v>
      </c>
      <c r="BD513" s="16">
        <v>0</v>
      </c>
      <c r="BE513" s="16">
        <v>3.2000000000000001E-2</v>
      </c>
      <c r="BF513" s="16">
        <v>0.11764705882352899</v>
      </c>
      <c r="BG513" s="16">
        <v>0</v>
      </c>
      <c r="BH513" s="16">
        <v>0</v>
      </c>
      <c r="BI513" s="16">
        <v>7.69230769230769E-2</v>
      </c>
      <c r="BJ513" s="16">
        <v>0.14285714285714299</v>
      </c>
      <c r="BK513" s="16">
        <v>0.157894736842105</v>
      </c>
      <c r="BL513" s="16">
        <v>0.11111111111111099</v>
      </c>
      <c r="BM513" s="16">
        <v>0.18181818181818199</v>
      </c>
      <c r="BN513" s="16">
        <v>6.25E-2</v>
      </c>
      <c r="BO513" s="16"/>
      <c r="BP513" s="16">
        <v>6.1124694376528101E-2</v>
      </c>
      <c r="BQ513" s="16"/>
      <c r="BR513" s="16">
        <v>5.2009456264775399E-2</v>
      </c>
      <c r="BS513" s="16"/>
      <c r="BT513" s="16">
        <v>5.6716417910447799E-2</v>
      </c>
    </row>
    <row r="514" spans="2:72" x14ac:dyDescent="0.2">
      <c r="B514" t="s">
        <v>295</v>
      </c>
      <c r="C514" s="16">
        <v>2.35756385068762E-2</v>
      </c>
      <c r="D514" s="16">
        <v>2.01005025125628E-2</v>
      </c>
      <c r="E514" s="16">
        <v>0</v>
      </c>
      <c r="F514" s="16">
        <v>0</v>
      </c>
      <c r="G514" s="16">
        <v>0</v>
      </c>
      <c r="H514" s="16">
        <v>0.08</v>
      </c>
      <c r="I514" s="16">
        <v>1.6949152542372899E-2</v>
      </c>
      <c r="J514" s="16">
        <v>3.7037037037037E-2</v>
      </c>
      <c r="K514" s="16">
        <v>0</v>
      </c>
      <c r="L514" s="16">
        <v>2.5641025641025599E-2</v>
      </c>
      <c r="M514" s="16">
        <v>4.7619047619047603E-2</v>
      </c>
      <c r="N514" s="16">
        <v>6.25E-2</v>
      </c>
      <c r="O514" s="16">
        <v>0.2</v>
      </c>
      <c r="P514" s="16"/>
      <c r="Q514" s="16">
        <v>0.14285714285714299</v>
      </c>
      <c r="R514" s="16">
        <v>8.3333333333333301E-2</v>
      </c>
      <c r="S514" s="16">
        <v>0</v>
      </c>
      <c r="T514" s="16">
        <v>0</v>
      </c>
      <c r="U514" s="16">
        <v>4.1666666666666699E-2</v>
      </c>
      <c r="V514" s="16">
        <v>3.8461538461538498E-2</v>
      </c>
      <c r="W514" s="16">
        <v>1.7857142857142901E-2</v>
      </c>
      <c r="X514" s="16">
        <v>1.8181818181818198E-2</v>
      </c>
      <c r="Y514" s="16">
        <v>1.6129032258064498E-2</v>
      </c>
      <c r="Z514" s="16"/>
      <c r="AA514" s="16">
        <v>3.3980582524271802E-2</v>
      </c>
      <c r="AB514" s="16">
        <v>1.65016501650165E-2</v>
      </c>
      <c r="AC514" s="16"/>
      <c r="AD514" s="16">
        <v>7.3170731707317097E-2</v>
      </c>
      <c r="AE514" s="16">
        <v>4.5454545454545497E-2</v>
      </c>
      <c r="AF514" s="16">
        <v>0</v>
      </c>
      <c r="AG514" s="16">
        <v>2.4390243902439001E-2</v>
      </c>
      <c r="AH514" s="16">
        <v>5.4054054054054099E-2</v>
      </c>
      <c r="AI514" s="16">
        <v>0</v>
      </c>
      <c r="AJ514" s="16">
        <v>0</v>
      </c>
      <c r="AK514" s="16">
        <v>1.5384615384615399E-2</v>
      </c>
      <c r="AL514" s="16">
        <v>1.6666666666666701E-2</v>
      </c>
      <c r="AM514" s="16">
        <v>2.04081632653061E-2</v>
      </c>
      <c r="AN514" s="16"/>
      <c r="AO514" s="16">
        <v>2.54777070063694E-2</v>
      </c>
      <c r="AP514" s="16">
        <v>1.3986013986014E-2</v>
      </c>
      <c r="AQ514" s="16">
        <v>1.9230769230769201E-2</v>
      </c>
      <c r="AR514" s="16">
        <v>3.2786885245901599E-2</v>
      </c>
      <c r="AS514" s="16">
        <v>0</v>
      </c>
      <c r="AT514" s="16">
        <v>0.33333333333333298</v>
      </c>
      <c r="AU514" s="16"/>
      <c r="AV514" s="16">
        <v>0.16666666666666699</v>
      </c>
      <c r="AW514" s="16">
        <v>0</v>
      </c>
      <c r="AX514" s="16">
        <v>0</v>
      </c>
      <c r="AY514" s="16">
        <v>0</v>
      </c>
      <c r="AZ514" s="16">
        <v>0</v>
      </c>
      <c r="BA514" s="16">
        <v>3.125E-2</v>
      </c>
      <c r="BB514" s="16">
        <v>4.08163265306122E-2</v>
      </c>
      <c r="BC514" s="16">
        <v>0</v>
      </c>
      <c r="BD514" s="16">
        <v>0</v>
      </c>
      <c r="BE514" s="16">
        <v>3.2000000000000001E-2</v>
      </c>
      <c r="BF514" s="16">
        <v>2.9411764705882401E-2</v>
      </c>
      <c r="BG514" s="16">
        <v>0</v>
      </c>
      <c r="BH514" s="16">
        <v>2.1276595744680899E-2</v>
      </c>
      <c r="BI514" s="16">
        <v>0</v>
      </c>
      <c r="BJ514" s="16">
        <v>0</v>
      </c>
      <c r="BK514" s="16">
        <v>0</v>
      </c>
      <c r="BL514" s="16">
        <v>0</v>
      </c>
      <c r="BM514" s="16">
        <v>9.0909090909090898E-2</v>
      </c>
      <c r="BN514" s="16">
        <v>0</v>
      </c>
      <c r="BO514" s="16"/>
      <c r="BP514" s="16">
        <v>1.71149144254279E-2</v>
      </c>
      <c r="BQ514" s="16"/>
      <c r="BR514" s="16">
        <v>2.3640661938534299E-2</v>
      </c>
      <c r="BS514" s="16"/>
      <c r="BT514" s="16">
        <v>1.49253731343284E-2</v>
      </c>
    </row>
    <row r="515" spans="2:72" x14ac:dyDescent="0.2">
      <c r="B515" t="s">
        <v>90</v>
      </c>
      <c r="C515" s="16">
        <v>1.9646365422396899E-3</v>
      </c>
      <c r="D515" s="16">
        <v>5.0251256281407001E-3</v>
      </c>
      <c r="E515" s="16">
        <v>0</v>
      </c>
      <c r="F515" s="16">
        <v>0</v>
      </c>
      <c r="G515" s="16">
        <v>0</v>
      </c>
      <c r="H515" s="16">
        <v>0</v>
      </c>
      <c r="I515" s="16">
        <v>0</v>
      </c>
      <c r="J515" s="16">
        <v>0</v>
      </c>
      <c r="K515" s="16">
        <v>0</v>
      </c>
      <c r="L515" s="16">
        <v>0</v>
      </c>
      <c r="M515" s="16">
        <v>0</v>
      </c>
      <c r="N515" s="16">
        <v>0</v>
      </c>
      <c r="O515" s="16">
        <v>0</v>
      </c>
      <c r="P515" s="16"/>
      <c r="Q515" s="16">
        <v>0</v>
      </c>
      <c r="R515" s="16">
        <v>0</v>
      </c>
      <c r="S515" s="16">
        <v>0</v>
      </c>
      <c r="T515" s="16">
        <v>0</v>
      </c>
      <c r="U515" s="16">
        <v>0</v>
      </c>
      <c r="V515" s="16">
        <v>0</v>
      </c>
      <c r="W515" s="16">
        <v>0</v>
      </c>
      <c r="X515" s="16">
        <v>0</v>
      </c>
      <c r="Y515" s="16">
        <v>4.0322580645161298E-3</v>
      </c>
      <c r="Z515" s="16"/>
      <c r="AA515" s="16">
        <v>0</v>
      </c>
      <c r="AB515" s="16">
        <v>3.3003300330032999E-3</v>
      </c>
      <c r="AC515" s="16"/>
      <c r="AD515" s="16">
        <v>0</v>
      </c>
      <c r="AE515" s="16">
        <v>0</v>
      </c>
      <c r="AF515" s="16">
        <v>0</v>
      </c>
      <c r="AG515" s="16">
        <v>0</v>
      </c>
      <c r="AH515" s="16">
        <v>0</v>
      </c>
      <c r="AI515" s="16">
        <v>0</v>
      </c>
      <c r="AJ515" s="16">
        <v>0</v>
      </c>
      <c r="AK515" s="16">
        <v>0</v>
      </c>
      <c r="AL515" s="16">
        <v>0</v>
      </c>
      <c r="AM515" s="16">
        <v>1.02040816326531E-2</v>
      </c>
      <c r="AN515" s="16"/>
      <c r="AO515" s="16">
        <v>0</v>
      </c>
      <c r="AP515" s="16">
        <v>6.9930069930069904E-3</v>
      </c>
      <c r="AQ515" s="16">
        <v>0</v>
      </c>
      <c r="AR515" s="16">
        <v>0</v>
      </c>
      <c r="AS515" s="16">
        <v>0</v>
      </c>
      <c r="AT515" s="16">
        <v>0</v>
      </c>
      <c r="AU515" s="16"/>
      <c r="AV515" s="16">
        <v>0</v>
      </c>
      <c r="AW515" s="16">
        <v>0</v>
      </c>
      <c r="AX515" s="16">
        <v>0</v>
      </c>
      <c r="AY515" s="16">
        <v>0</v>
      </c>
      <c r="AZ515" s="16">
        <v>0</v>
      </c>
      <c r="BA515" s="16">
        <v>0</v>
      </c>
      <c r="BB515" s="16">
        <v>0</v>
      </c>
      <c r="BC515" s="16">
        <v>0</v>
      </c>
      <c r="BD515" s="16">
        <v>0</v>
      </c>
      <c r="BE515" s="16">
        <v>8.0000000000000002E-3</v>
      </c>
      <c r="BF515" s="16">
        <v>0</v>
      </c>
      <c r="BG515" s="16">
        <v>0</v>
      </c>
      <c r="BH515" s="16">
        <v>0</v>
      </c>
      <c r="BI515" s="16">
        <v>0</v>
      </c>
      <c r="BJ515" s="16">
        <v>0</v>
      </c>
      <c r="BK515" s="16">
        <v>0</v>
      </c>
      <c r="BL515" s="16">
        <v>0</v>
      </c>
      <c r="BM515" s="16">
        <v>0</v>
      </c>
      <c r="BN515" s="16">
        <v>0</v>
      </c>
      <c r="BO515" s="16"/>
      <c r="BP515" s="16">
        <v>2.4449877750611199E-3</v>
      </c>
      <c r="BQ515" s="16"/>
      <c r="BR515" s="16">
        <v>2.36406619385343E-3</v>
      </c>
      <c r="BS515" s="16"/>
      <c r="BT515" s="16">
        <v>2.9850746268656699E-3</v>
      </c>
    </row>
    <row r="516" spans="2:72" x14ac:dyDescent="0.2">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row>
    <row r="517" spans="2:72" x14ac:dyDescent="0.2">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row>
    <row r="518" spans="2:72" x14ac:dyDescent="0.2">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row>
    <row r="519" spans="2:72" x14ac:dyDescent="0.2">
      <c r="B519" s="6" t="s">
        <v>309</v>
      </c>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row>
    <row r="520" spans="2:72" x14ac:dyDescent="0.2">
      <c r="B520" s="22" t="s">
        <v>297</v>
      </c>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row>
    <row r="521" spans="2:72" x14ac:dyDescent="0.2">
      <c r="B521" t="s">
        <v>306</v>
      </c>
      <c r="C521" s="16">
        <v>0.36542239685658201</v>
      </c>
      <c r="D521" s="16">
        <v>0.39195979899497502</v>
      </c>
      <c r="E521" s="16">
        <v>0.418604651162791</v>
      </c>
      <c r="F521" s="16">
        <v>0.238095238095238</v>
      </c>
      <c r="G521" s="16">
        <v>0.30303030303030298</v>
      </c>
      <c r="H521" s="16">
        <v>0.36</v>
      </c>
      <c r="I521" s="16">
        <v>0.28813559322033899</v>
      </c>
      <c r="J521" s="16">
        <v>0.51851851851851805</v>
      </c>
      <c r="K521" s="16">
        <v>0.476190476190476</v>
      </c>
      <c r="L521" s="16">
        <v>0.33333333333333298</v>
      </c>
      <c r="M521" s="16">
        <v>0.238095238095238</v>
      </c>
      <c r="N521" s="16">
        <v>0.375</v>
      </c>
      <c r="O521" s="16">
        <v>0.2</v>
      </c>
      <c r="P521" s="16"/>
      <c r="Q521" s="16">
        <v>0.28571428571428598</v>
      </c>
      <c r="R521" s="16">
        <v>0.5</v>
      </c>
      <c r="S521" s="16">
        <v>0.41176470588235298</v>
      </c>
      <c r="T521" s="16">
        <v>0.29032258064516098</v>
      </c>
      <c r="U521" s="16">
        <v>0.41666666666666702</v>
      </c>
      <c r="V521" s="16">
        <v>0.32692307692307698</v>
      </c>
      <c r="W521" s="16">
        <v>0.30357142857142899</v>
      </c>
      <c r="X521" s="16">
        <v>0.4</v>
      </c>
      <c r="Y521" s="16">
        <v>0.37903225806451601</v>
      </c>
      <c r="Z521" s="16"/>
      <c r="AA521" s="16">
        <v>0.33980582524271802</v>
      </c>
      <c r="AB521" s="16">
        <v>0.38283828382838297</v>
      </c>
      <c r="AC521" s="16"/>
      <c r="AD521" s="16">
        <v>0.34146341463414598</v>
      </c>
      <c r="AE521" s="16">
        <v>0.45454545454545497</v>
      </c>
      <c r="AF521" s="16">
        <v>0.33333333333333298</v>
      </c>
      <c r="AG521" s="16">
        <v>0.24390243902438999</v>
      </c>
      <c r="AH521" s="16">
        <v>0.32432432432432401</v>
      </c>
      <c r="AI521" s="16">
        <v>0.45454545454545497</v>
      </c>
      <c r="AJ521" s="16">
        <v>0.38461538461538503</v>
      </c>
      <c r="AK521" s="16">
        <v>0.4</v>
      </c>
      <c r="AL521" s="16">
        <v>0.28333333333333299</v>
      </c>
      <c r="AM521" s="16">
        <v>0.397959183673469</v>
      </c>
      <c r="AN521" s="16"/>
      <c r="AO521" s="16">
        <v>0.31847133757961799</v>
      </c>
      <c r="AP521" s="16">
        <v>0.32867132867132898</v>
      </c>
      <c r="AQ521" s="16">
        <v>0.38461538461538503</v>
      </c>
      <c r="AR521" s="16">
        <v>0.39344262295082</v>
      </c>
      <c r="AS521" s="16">
        <v>0.58823529411764697</v>
      </c>
      <c r="AT521" s="16">
        <v>0.5</v>
      </c>
      <c r="AU521" s="16"/>
      <c r="AV521" s="16">
        <v>0</v>
      </c>
      <c r="AW521" s="16">
        <v>0</v>
      </c>
      <c r="AX521" s="16">
        <v>0.5</v>
      </c>
      <c r="AY521" s="16">
        <v>0.125</v>
      </c>
      <c r="AZ521" s="16">
        <v>0</v>
      </c>
      <c r="BA521" s="16">
        <v>0.40625</v>
      </c>
      <c r="BB521" s="16">
        <v>0.36734693877551</v>
      </c>
      <c r="BC521" s="16">
        <v>0.42857142857142899</v>
      </c>
      <c r="BD521" s="16">
        <v>0.2</v>
      </c>
      <c r="BE521" s="16">
        <v>0.41599999999999998</v>
      </c>
      <c r="BF521" s="16">
        <v>0.42647058823529399</v>
      </c>
      <c r="BG521" s="16">
        <v>0.33333333333333298</v>
      </c>
      <c r="BH521" s="16">
        <v>0.170212765957447</v>
      </c>
      <c r="BI521" s="16">
        <v>0.15384615384615399</v>
      </c>
      <c r="BJ521" s="16">
        <v>0.28571428571428598</v>
      </c>
      <c r="BK521" s="16">
        <v>0.36842105263157898</v>
      </c>
      <c r="BL521" s="16">
        <v>0.27777777777777801</v>
      </c>
      <c r="BM521" s="16">
        <v>0.36363636363636398</v>
      </c>
      <c r="BN521" s="16">
        <v>0.3125</v>
      </c>
      <c r="BO521" s="16"/>
      <c r="BP521" s="16">
        <v>0.37897310513447402</v>
      </c>
      <c r="BQ521" s="16"/>
      <c r="BR521" s="16">
        <v>0.38534278959810903</v>
      </c>
      <c r="BS521" s="16"/>
      <c r="BT521" s="16">
        <v>0.352238805970149</v>
      </c>
    </row>
    <row r="522" spans="2:72" x14ac:dyDescent="0.2">
      <c r="B522" t="s">
        <v>307</v>
      </c>
      <c r="C522" s="16">
        <v>0.52455795677799599</v>
      </c>
      <c r="D522" s="16">
        <v>0.49246231155778902</v>
      </c>
      <c r="E522" s="16">
        <v>0.44186046511627902</v>
      </c>
      <c r="F522" s="16">
        <v>0.66666666666666696</v>
      </c>
      <c r="G522" s="16">
        <v>0.63636363636363602</v>
      </c>
      <c r="H522" s="16">
        <v>0.56000000000000005</v>
      </c>
      <c r="I522" s="16">
        <v>0.57627118644067798</v>
      </c>
      <c r="J522" s="16">
        <v>0.407407407407407</v>
      </c>
      <c r="K522" s="16">
        <v>0.476190476190476</v>
      </c>
      <c r="L522" s="16">
        <v>0.56410256410256399</v>
      </c>
      <c r="M522" s="16">
        <v>0.52380952380952395</v>
      </c>
      <c r="N522" s="16">
        <v>0.5625</v>
      </c>
      <c r="O522" s="16">
        <v>0.8</v>
      </c>
      <c r="P522" s="16"/>
      <c r="Q522" s="16">
        <v>0.5</v>
      </c>
      <c r="R522" s="16">
        <v>0.41666666666666702</v>
      </c>
      <c r="S522" s="16">
        <v>0.47058823529411797</v>
      </c>
      <c r="T522" s="16">
        <v>0.58064516129032295</v>
      </c>
      <c r="U522" s="16">
        <v>0.54166666666666696</v>
      </c>
      <c r="V522" s="16">
        <v>0.59615384615384603</v>
      </c>
      <c r="W522" s="16">
        <v>0.53571428571428603</v>
      </c>
      <c r="X522" s="16">
        <v>0.49090909090909102</v>
      </c>
      <c r="Y522" s="16">
        <v>0.51612903225806495</v>
      </c>
      <c r="Z522" s="16"/>
      <c r="AA522" s="16">
        <v>0.54368932038834905</v>
      </c>
      <c r="AB522" s="16">
        <v>0.51155115511551197</v>
      </c>
      <c r="AC522" s="16"/>
      <c r="AD522" s="16">
        <v>0.46341463414634099</v>
      </c>
      <c r="AE522" s="16">
        <v>0.5</v>
      </c>
      <c r="AF522" s="16">
        <v>0.5</v>
      </c>
      <c r="AG522" s="16">
        <v>0.63414634146341498</v>
      </c>
      <c r="AH522" s="16">
        <v>0.59459459459459496</v>
      </c>
      <c r="AI522" s="16">
        <v>0.52272727272727304</v>
      </c>
      <c r="AJ522" s="16">
        <v>0.487179487179487</v>
      </c>
      <c r="AK522" s="16">
        <v>0.53846153846153799</v>
      </c>
      <c r="AL522" s="16">
        <v>0.63333333333333297</v>
      </c>
      <c r="AM522" s="16">
        <v>0.43877551020408201</v>
      </c>
      <c r="AN522" s="16"/>
      <c r="AO522" s="16">
        <v>0.50955414012738898</v>
      </c>
      <c r="AP522" s="16">
        <v>0.60139860139860102</v>
      </c>
      <c r="AQ522" s="16">
        <v>0.50961538461538503</v>
      </c>
      <c r="AR522" s="16">
        <v>0.50819672131147497</v>
      </c>
      <c r="AS522" s="16">
        <v>0.35294117647058798</v>
      </c>
      <c r="AT522" s="16">
        <v>0.5</v>
      </c>
      <c r="AU522" s="16"/>
      <c r="AV522" s="16">
        <v>1</v>
      </c>
      <c r="AW522" s="16">
        <v>0.5</v>
      </c>
      <c r="AX522" s="16">
        <v>0.35483870967741898</v>
      </c>
      <c r="AY522" s="16">
        <v>0.625</v>
      </c>
      <c r="AZ522" s="16">
        <v>1</v>
      </c>
      <c r="BA522" s="16">
        <v>0.53125</v>
      </c>
      <c r="BB522" s="16">
        <v>0.530612244897959</v>
      </c>
      <c r="BC522" s="16">
        <v>0.42857142857142899</v>
      </c>
      <c r="BD522" s="16">
        <v>0.6</v>
      </c>
      <c r="BE522" s="16">
        <v>0.504</v>
      </c>
      <c r="BF522" s="16">
        <v>0.52941176470588203</v>
      </c>
      <c r="BG522" s="16">
        <v>0.5</v>
      </c>
      <c r="BH522" s="16">
        <v>0.63829787234042601</v>
      </c>
      <c r="BI522" s="16">
        <v>0.76923076923076905</v>
      </c>
      <c r="BJ522" s="16">
        <v>0.71428571428571397</v>
      </c>
      <c r="BK522" s="16">
        <v>0.42105263157894701</v>
      </c>
      <c r="BL522" s="16">
        <v>0.61111111111111105</v>
      </c>
      <c r="BM522" s="16">
        <v>0.36363636363636398</v>
      </c>
      <c r="BN522" s="16">
        <v>0.625</v>
      </c>
      <c r="BO522" s="16"/>
      <c r="BP522" s="16">
        <v>0.51589242053789697</v>
      </c>
      <c r="BQ522" s="16"/>
      <c r="BR522" s="16">
        <v>0.50118203309692699</v>
      </c>
      <c r="BS522" s="16"/>
      <c r="BT522" s="16">
        <v>0.54328358208955196</v>
      </c>
    </row>
    <row r="523" spans="2:72" x14ac:dyDescent="0.2">
      <c r="B523" t="s">
        <v>308</v>
      </c>
      <c r="C523" s="16">
        <v>0.10019646365422399</v>
      </c>
      <c r="D523" s="16">
        <v>0.10552763819095499</v>
      </c>
      <c r="E523" s="16">
        <v>0.13953488372093001</v>
      </c>
      <c r="F523" s="16">
        <v>9.5238095238095205E-2</v>
      </c>
      <c r="G523" s="16">
        <v>6.0606060606060601E-2</v>
      </c>
      <c r="H523" s="16">
        <v>0.08</v>
      </c>
      <c r="I523" s="16">
        <v>0.11864406779661001</v>
      </c>
      <c r="J523" s="16">
        <v>7.4074074074074098E-2</v>
      </c>
      <c r="K523" s="16">
        <v>4.7619047619047603E-2</v>
      </c>
      <c r="L523" s="16">
        <v>5.1282051282051301E-2</v>
      </c>
      <c r="M523" s="16">
        <v>0.238095238095238</v>
      </c>
      <c r="N523" s="16">
        <v>6.25E-2</v>
      </c>
      <c r="O523" s="16">
        <v>0</v>
      </c>
      <c r="P523" s="16"/>
      <c r="Q523" s="16">
        <v>0.14285714285714299</v>
      </c>
      <c r="R523" s="16">
        <v>8.3333333333333301E-2</v>
      </c>
      <c r="S523" s="16">
        <v>0.11764705882352899</v>
      </c>
      <c r="T523" s="16">
        <v>0.12903225806451599</v>
      </c>
      <c r="U523" s="16">
        <v>4.1666666666666699E-2</v>
      </c>
      <c r="V523" s="16">
        <v>5.7692307692307702E-2</v>
      </c>
      <c r="W523" s="16">
        <v>0.160714285714286</v>
      </c>
      <c r="X523" s="16">
        <v>9.0909090909090898E-2</v>
      </c>
      <c r="Y523" s="16">
        <v>9.6774193548387094E-2</v>
      </c>
      <c r="Z523" s="16"/>
      <c r="AA523" s="16">
        <v>0.106796116504854</v>
      </c>
      <c r="AB523" s="16">
        <v>9.5709570957095702E-2</v>
      </c>
      <c r="AC523" s="16"/>
      <c r="AD523" s="16">
        <v>0.146341463414634</v>
      </c>
      <c r="AE523" s="16">
        <v>4.5454545454545497E-2</v>
      </c>
      <c r="AF523" s="16">
        <v>0.16666666666666699</v>
      </c>
      <c r="AG523" s="16">
        <v>9.7560975609756101E-2</v>
      </c>
      <c r="AH523" s="16">
        <v>8.1081081081081099E-2</v>
      </c>
      <c r="AI523" s="16">
        <v>2.27272727272727E-2</v>
      </c>
      <c r="AJ523" s="16">
        <v>0.128205128205128</v>
      </c>
      <c r="AK523" s="16">
        <v>6.15384615384615E-2</v>
      </c>
      <c r="AL523" s="16">
        <v>0.05</v>
      </c>
      <c r="AM523" s="16">
        <v>0.16326530612244899</v>
      </c>
      <c r="AN523" s="16"/>
      <c r="AO523" s="16">
        <v>0.15923566878980899</v>
      </c>
      <c r="AP523" s="16">
        <v>5.5944055944055902E-2</v>
      </c>
      <c r="AQ523" s="16">
        <v>9.6153846153846201E-2</v>
      </c>
      <c r="AR523" s="16">
        <v>9.8360655737704902E-2</v>
      </c>
      <c r="AS523" s="16">
        <v>5.8823529411764698E-2</v>
      </c>
      <c r="AT523" s="16">
        <v>0</v>
      </c>
      <c r="AU523" s="16"/>
      <c r="AV523" s="16">
        <v>0</v>
      </c>
      <c r="AW523" s="16">
        <v>0.5</v>
      </c>
      <c r="AX523" s="16">
        <v>0.14516129032258099</v>
      </c>
      <c r="AY523" s="16">
        <v>0.25</v>
      </c>
      <c r="AZ523" s="16">
        <v>0</v>
      </c>
      <c r="BA523" s="16">
        <v>6.25E-2</v>
      </c>
      <c r="BB523" s="16">
        <v>8.1632653061224497E-2</v>
      </c>
      <c r="BC523" s="16">
        <v>7.1428571428571397E-2</v>
      </c>
      <c r="BD523" s="16">
        <v>0.2</v>
      </c>
      <c r="BE523" s="16">
        <v>0.08</v>
      </c>
      <c r="BF523" s="16">
        <v>4.4117647058823498E-2</v>
      </c>
      <c r="BG523" s="16">
        <v>0.16666666666666699</v>
      </c>
      <c r="BH523" s="16">
        <v>0.14893617021276601</v>
      </c>
      <c r="BI523" s="16">
        <v>7.69230769230769E-2</v>
      </c>
      <c r="BJ523" s="16">
        <v>0</v>
      </c>
      <c r="BK523" s="16">
        <v>0.157894736842105</v>
      </c>
      <c r="BL523" s="16">
        <v>0.11111111111111099</v>
      </c>
      <c r="BM523" s="16">
        <v>0.27272727272727298</v>
      </c>
      <c r="BN523" s="16">
        <v>6.25E-2</v>
      </c>
      <c r="BO523" s="16"/>
      <c r="BP523" s="16">
        <v>9.7799511002444994E-2</v>
      </c>
      <c r="BQ523" s="16"/>
      <c r="BR523" s="16">
        <v>0.10401891252955101</v>
      </c>
      <c r="BS523" s="16"/>
      <c r="BT523" s="16">
        <v>9.2537313432835805E-2</v>
      </c>
    </row>
    <row r="524" spans="2:72" x14ac:dyDescent="0.2">
      <c r="B524" t="s">
        <v>90</v>
      </c>
      <c r="C524" s="16">
        <v>9.8231827111984298E-3</v>
      </c>
      <c r="D524" s="16">
        <v>1.00502512562814E-2</v>
      </c>
      <c r="E524" s="16">
        <v>0</v>
      </c>
      <c r="F524" s="16">
        <v>0</v>
      </c>
      <c r="G524" s="16">
        <v>0</v>
      </c>
      <c r="H524" s="16">
        <v>0</v>
      </c>
      <c r="I524" s="16">
        <v>1.6949152542372899E-2</v>
      </c>
      <c r="J524" s="16">
        <v>0</v>
      </c>
      <c r="K524" s="16">
        <v>0</v>
      </c>
      <c r="L524" s="16">
        <v>5.1282051282051301E-2</v>
      </c>
      <c r="M524" s="16">
        <v>0</v>
      </c>
      <c r="N524" s="16">
        <v>0</v>
      </c>
      <c r="O524" s="16">
        <v>0</v>
      </c>
      <c r="P524" s="16"/>
      <c r="Q524" s="16">
        <v>7.1428571428571397E-2</v>
      </c>
      <c r="R524" s="16">
        <v>0</v>
      </c>
      <c r="S524" s="16">
        <v>0</v>
      </c>
      <c r="T524" s="16">
        <v>0</v>
      </c>
      <c r="U524" s="16">
        <v>0</v>
      </c>
      <c r="V524" s="16">
        <v>1.9230769230769201E-2</v>
      </c>
      <c r="W524" s="16">
        <v>0</v>
      </c>
      <c r="X524" s="16">
        <v>1.8181818181818198E-2</v>
      </c>
      <c r="Y524" s="16">
        <v>8.0645161290322596E-3</v>
      </c>
      <c r="Z524" s="16"/>
      <c r="AA524" s="16">
        <v>9.7087378640776708E-3</v>
      </c>
      <c r="AB524" s="16">
        <v>9.9009900990098994E-3</v>
      </c>
      <c r="AC524" s="16"/>
      <c r="AD524" s="16">
        <v>4.8780487804878099E-2</v>
      </c>
      <c r="AE524" s="16">
        <v>0</v>
      </c>
      <c r="AF524" s="16">
        <v>0</v>
      </c>
      <c r="AG524" s="16">
        <v>2.4390243902439001E-2</v>
      </c>
      <c r="AH524" s="16">
        <v>0</v>
      </c>
      <c r="AI524" s="16">
        <v>0</v>
      </c>
      <c r="AJ524" s="16">
        <v>0</v>
      </c>
      <c r="AK524" s="16">
        <v>0</v>
      </c>
      <c r="AL524" s="16">
        <v>3.3333333333333298E-2</v>
      </c>
      <c r="AM524" s="16">
        <v>0</v>
      </c>
      <c r="AN524" s="16"/>
      <c r="AO524" s="16">
        <v>1.27388535031847E-2</v>
      </c>
      <c r="AP524" s="16">
        <v>1.3986013986014E-2</v>
      </c>
      <c r="AQ524" s="16">
        <v>9.6153846153846194E-3</v>
      </c>
      <c r="AR524" s="16">
        <v>0</v>
      </c>
      <c r="AS524" s="16">
        <v>0</v>
      </c>
      <c r="AT524" s="16">
        <v>0</v>
      </c>
      <c r="AU524" s="16"/>
      <c r="AV524" s="16">
        <v>0</v>
      </c>
      <c r="AW524" s="16">
        <v>0</v>
      </c>
      <c r="AX524" s="16">
        <v>0</v>
      </c>
      <c r="AY524" s="16">
        <v>0</v>
      </c>
      <c r="AZ524" s="16">
        <v>0</v>
      </c>
      <c r="BA524" s="16">
        <v>0</v>
      </c>
      <c r="BB524" s="16">
        <v>2.04081632653061E-2</v>
      </c>
      <c r="BC524" s="16">
        <v>7.1428571428571397E-2</v>
      </c>
      <c r="BD524" s="16">
        <v>0</v>
      </c>
      <c r="BE524" s="16">
        <v>0</v>
      </c>
      <c r="BF524" s="16">
        <v>0</v>
      </c>
      <c r="BG524" s="16">
        <v>0</v>
      </c>
      <c r="BH524" s="16">
        <v>4.2553191489361701E-2</v>
      </c>
      <c r="BI524" s="16">
        <v>0</v>
      </c>
      <c r="BJ524" s="16">
        <v>0</v>
      </c>
      <c r="BK524" s="16">
        <v>5.2631578947368397E-2</v>
      </c>
      <c r="BL524" s="16">
        <v>0</v>
      </c>
      <c r="BM524" s="16">
        <v>0</v>
      </c>
      <c r="BN524" s="16">
        <v>0</v>
      </c>
      <c r="BO524" s="16"/>
      <c r="BP524" s="16">
        <v>7.3349633251833697E-3</v>
      </c>
      <c r="BQ524" s="16"/>
      <c r="BR524" s="16">
        <v>9.4562647754137096E-3</v>
      </c>
      <c r="BS524" s="16"/>
      <c r="BT524" s="16">
        <v>1.1940298507462701E-2</v>
      </c>
    </row>
    <row r="525" spans="2:72" x14ac:dyDescent="0.2">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row>
    <row r="526" spans="2:72" x14ac:dyDescent="0.2">
      <c r="B526" s="6" t="s">
        <v>315</v>
      </c>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row>
    <row r="527" spans="2:72" x14ac:dyDescent="0.2">
      <c r="B527" s="22" t="s">
        <v>297</v>
      </c>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row>
    <row r="528" spans="2:72" x14ac:dyDescent="0.2">
      <c r="B528" t="s">
        <v>291</v>
      </c>
      <c r="C528" s="16">
        <v>0.46954813359528502</v>
      </c>
      <c r="D528" s="16">
        <v>0.52763819095477404</v>
      </c>
      <c r="E528" s="16">
        <v>0.34883720930232598</v>
      </c>
      <c r="F528" s="16">
        <v>0.33333333333333298</v>
      </c>
      <c r="G528" s="16">
        <v>0.39393939393939398</v>
      </c>
      <c r="H528" s="16">
        <v>0.48</v>
      </c>
      <c r="I528" s="16">
        <v>0.55932203389830504</v>
      </c>
      <c r="J528" s="16">
        <v>0.33333333333333298</v>
      </c>
      <c r="K528" s="16">
        <v>0.476190476190476</v>
      </c>
      <c r="L528" s="16">
        <v>0.46153846153846201</v>
      </c>
      <c r="M528" s="16">
        <v>0.33333333333333298</v>
      </c>
      <c r="N528" s="16">
        <v>0.5</v>
      </c>
      <c r="O528" s="16">
        <v>0.4</v>
      </c>
      <c r="P528" s="16"/>
      <c r="Q528" s="16">
        <v>0.14285714285714299</v>
      </c>
      <c r="R528" s="16">
        <v>0.33333333333333298</v>
      </c>
      <c r="S528" s="16">
        <v>0.29411764705882398</v>
      </c>
      <c r="T528" s="16">
        <v>0.483870967741935</v>
      </c>
      <c r="U528" s="16">
        <v>0.45833333333333298</v>
      </c>
      <c r="V528" s="16">
        <v>0.51923076923076905</v>
      </c>
      <c r="W528" s="16">
        <v>0.30357142857142899</v>
      </c>
      <c r="X528" s="16">
        <v>0.45454545454545497</v>
      </c>
      <c r="Y528" s="16">
        <v>0.53629032258064502</v>
      </c>
      <c r="Z528" s="16"/>
      <c r="AA528" s="16">
        <v>0.39320388349514601</v>
      </c>
      <c r="AB528" s="16">
        <v>0.52145214521452099</v>
      </c>
      <c r="AC528" s="16"/>
      <c r="AD528" s="16">
        <v>0.36585365853658502</v>
      </c>
      <c r="AE528" s="16">
        <v>0.31818181818181801</v>
      </c>
      <c r="AF528" s="16">
        <v>0.22222222222222199</v>
      </c>
      <c r="AG528" s="16">
        <v>0.51219512195121997</v>
      </c>
      <c r="AH528" s="16">
        <v>0.40540540540540498</v>
      </c>
      <c r="AI528" s="16">
        <v>0.36363636363636398</v>
      </c>
      <c r="AJ528" s="16">
        <v>0.5</v>
      </c>
      <c r="AK528" s="16">
        <v>0.52307692307692299</v>
      </c>
      <c r="AL528" s="16">
        <v>0.51666666666666705</v>
      </c>
      <c r="AM528" s="16">
        <v>0.56122448979591799</v>
      </c>
      <c r="AN528" s="16"/>
      <c r="AO528" s="16">
        <v>0.34394904458598702</v>
      </c>
      <c r="AP528" s="16">
        <v>0.482517482517482</v>
      </c>
      <c r="AQ528" s="16">
        <v>0.47115384615384598</v>
      </c>
      <c r="AR528" s="16">
        <v>0.50819672131147497</v>
      </c>
      <c r="AS528" s="16">
        <v>0.82352941176470595</v>
      </c>
      <c r="AT528" s="16">
        <v>0.83333333333333304</v>
      </c>
      <c r="AU528" s="16"/>
      <c r="AV528" s="16">
        <v>0.5</v>
      </c>
      <c r="AW528" s="16">
        <v>0.5</v>
      </c>
      <c r="AX528" s="16">
        <v>0.70967741935483897</v>
      </c>
      <c r="AY528" s="16">
        <v>0.375</v>
      </c>
      <c r="AZ528" s="16">
        <v>0</v>
      </c>
      <c r="BA528" s="16">
        <v>0.5</v>
      </c>
      <c r="BB528" s="16">
        <v>0.469387755102041</v>
      </c>
      <c r="BC528" s="16">
        <v>0.28571428571428598</v>
      </c>
      <c r="BD528" s="16">
        <v>0.2</v>
      </c>
      <c r="BE528" s="16">
        <v>0.52</v>
      </c>
      <c r="BF528" s="16">
        <v>0.441176470588235</v>
      </c>
      <c r="BG528" s="16">
        <v>0.33333333333333298</v>
      </c>
      <c r="BH528" s="16">
        <v>0.319148936170213</v>
      </c>
      <c r="BI528" s="16">
        <v>0.38461538461538503</v>
      </c>
      <c r="BJ528" s="16">
        <v>0.14285714285714299</v>
      </c>
      <c r="BK528" s="16">
        <v>0.21052631578947401</v>
      </c>
      <c r="BL528" s="16">
        <v>0.55555555555555602</v>
      </c>
      <c r="BM528" s="16">
        <v>0.36363636363636398</v>
      </c>
      <c r="BN528" s="16">
        <v>0.5</v>
      </c>
      <c r="BO528" s="16"/>
      <c r="BP528" s="16">
        <v>0.50611246943765298</v>
      </c>
      <c r="BQ528" s="16"/>
      <c r="BR528" s="16">
        <v>0.46808510638297901</v>
      </c>
      <c r="BS528" s="16"/>
      <c r="BT528" s="16">
        <v>0.52238805970149205</v>
      </c>
    </row>
    <row r="529" spans="2:72" x14ac:dyDescent="0.2">
      <c r="B529" t="s">
        <v>292</v>
      </c>
      <c r="C529" s="16">
        <v>0.43222003929273101</v>
      </c>
      <c r="D529" s="16">
        <v>0.40201005025125602</v>
      </c>
      <c r="E529" s="16">
        <v>0.581395348837209</v>
      </c>
      <c r="F529" s="16">
        <v>0.42857142857142899</v>
      </c>
      <c r="G529" s="16">
        <v>0.51515151515151503</v>
      </c>
      <c r="H529" s="16">
        <v>0.32</v>
      </c>
      <c r="I529" s="16">
        <v>0.338983050847458</v>
      </c>
      <c r="J529" s="16">
        <v>0.55555555555555602</v>
      </c>
      <c r="K529" s="16">
        <v>0.476190476190476</v>
      </c>
      <c r="L529" s="16">
        <v>0.41025641025641002</v>
      </c>
      <c r="M529" s="16">
        <v>0.476190476190476</v>
      </c>
      <c r="N529" s="16">
        <v>0.4375</v>
      </c>
      <c r="O529" s="16">
        <v>0.6</v>
      </c>
      <c r="P529" s="16"/>
      <c r="Q529" s="16">
        <v>0.57142857142857095</v>
      </c>
      <c r="R529" s="16">
        <v>0.5</v>
      </c>
      <c r="S529" s="16">
        <v>0.58823529411764697</v>
      </c>
      <c r="T529" s="16">
        <v>0.41935483870967699</v>
      </c>
      <c r="U529" s="16">
        <v>0.41666666666666702</v>
      </c>
      <c r="V529" s="16">
        <v>0.34615384615384598</v>
      </c>
      <c r="W529" s="16">
        <v>0.53571428571428603</v>
      </c>
      <c r="X529" s="16">
        <v>0.49090909090909102</v>
      </c>
      <c r="Y529" s="16">
        <v>0.39516129032258102</v>
      </c>
      <c r="Z529" s="16"/>
      <c r="AA529" s="16">
        <v>0.461165048543689</v>
      </c>
      <c r="AB529" s="16">
        <v>0.41254125412541298</v>
      </c>
      <c r="AC529" s="16"/>
      <c r="AD529" s="16">
        <v>0.39024390243902402</v>
      </c>
      <c r="AE529" s="16">
        <v>0.54545454545454497</v>
      </c>
      <c r="AF529" s="16">
        <v>0.55555555555555602</v>
      </c>
      <c r="AG529" s="16">
        <v>0.39024390243902402</v>
      </c>
      <c r="AH529" s="16">
        <v>0.40540540540540498</v>
      </c>
      <c r="AI529" s="16">
        <v>0.52272727272727304</v>
      </c>
      <c r="AJ529" s="16">
        <v>0.42307692307692302</v>
      </c>
      <c r="AK529" s="16">
        <v>0.43076923076923102</v>
      </c>
      <c r="AL529" s="16">
        <v>0.4</v>
      </c>
      <c r="AM529" s="16">
        <v>0.41836734693877597</v>
      </c>
      <c r="AN529" s="16"/>
      <c r="AO529" s="16">
        <v>0.46496815286624199</v>
      </c>
      <c r="AP529" s="16">
        <v>0.47552447552447602</v>
      </c>
      <c r="AQ529" s="16">
        <v>0.43269230769230799</v>
      </c>
      <c r="AR529" s="16">
        <v>0.42622950819672101</v>
      </c>
      <c r="AS529" s="16">
        <v>0.17647058823529399</v>
      </c>
      <c r="AT529" s="16">
        <v>0.16666666666666699</v>
      </c>
      <c r="AU529" s="16"/>
      <c r="AV529" s="16">
        <v>0.33333333333333298</v>
      </c>
      <c r="AW529" s="16">
        <v>0.5</v>
      </c>
      <c r="AX529" s="16">
        <v>0.25806451612903197</v>
      </c>
      <c r="AY529" s="16">
        <v>0.5</v>
      </c>
      <c r="AZ529" s="16">
        <v>0</v>
      </c>
      <c r="BA529" s="16">
        <v>0.40625</v>
      </c>
      <c r="BB529" s="16">
        <v>0.469387755102041</v>
      </c>
      <c r="BC529" s="16">
        <v>0.57142857142857095</v>
      </c>
      <c r="BD529" s="16">
        <v>0.6</v>
      </c>
      <c r="BE529" s="16">
        <v>0.4</v>
      </c>
      <c r="BF529" s="16">
        <v>0.42647058823529399</v>
      </c>
      <c r="BG529" s="16">
        <v>0.66666666666666696</v>
      </c>
      <c r="BH529" s="16">
        <v>0.55319148936170204</v>
      </c>
      <c r="BI529" s="16">
        <v>0.53846153846153799</v>
      </c>
      <c r="BJ529" s="16">
        <v>0.85714285714285698</v>
      </c>
      <c r="BK529" s="16">
        <v>0.63157894736842102</v>
      </c>
      <c r="BL529" s="16">
        <v>0.27777777777777801</v>
      </c>
      <c r="BM529" s="16">
        <v>0.36363636363636398</v>
      </c>
      <c r="BN529" s="16">
        <v>0.4375</v>
      </c>
      <c r="BO529" s="16"/>
      <c r="BP529" s="16">
        <v>0.42298288508557502</v>
      </c>
      <c r="BQ529" s="16"/>
      <c r="BR529" s="16">
        <v>0.43735224586288401</v>
      </c>
      <c r="BS529" s="16"/>
      <c r="BT529" s="16">
        <v>0.39402985074626901</v>
      </c>
    </row>
    <row r="530" spans="2:72" x14ac:dyDescent="0.2">
      <c r="B530" t="s">
        <v>293</v>
      </c>
      <c r="C530" s="16">
        <v>7.8585461689587396E-2</v>
      </c>
      <c r="D530" s="16">
        <v>6.0301507537688398E-2</v>
      </c>
      <c r="E530" s="16">
        <v>4.6511627906976702E-2</v>
      </c>
      <c r="F530" s="16">
        <v>0.238095238095238</v>
      </c>
      <c r="G530" s="16">
        <v>6.0606060606060601E-2</v>
      </c>
      <c r="H530" s="16">
        <v>0.2</v>
      </c>
      <c r="I530" s="16">
        <v>8.4745762711864403E-2</v>
      </c>
      <c r="J530" s="16">
        <v>0</v>
      </c>
      <c r="K530" s="16">
        <v>4.7619047619047603E-2</v>
      </c>
      <c r="L530" s="16">
        <v>0.102564102564103</v>
      </c>
      <c r="M530" s="16">
        <v>0.14285714285714299</v>
      </c>
      <c r="N530" s="16">
        <v>6.25E-2</v>
      </c>
      <c r="O530" s="16">
        <v>0</v>
      </c>
      <c r="P530" s="16"/>
      <c r="Q530" s="16">
        <v>0.214285714285714</v>
      </c>
      <c r="R530" s="16">
        <v>0</v>
      </c>
      <c r="S530" s="16">
        <v>0.11764705882352899</v>
      </c>
      <c r="T530" s="16">
        <v>9.6774193548387094E-2</v>
      </c>
      <c r="U530" s="16">
        <v>8.3333333333333301E-2</v>
      </c>
      <c r="V530" s="16">
        <v>9.6153846153846201E-2</v>
      </c>
      <c r="W530" s="16">
        <v>0.14285714285714299</v>
      </c>
      <c r="X530" s="16">
        <v>3.6363636363636397E-2</v>
      </c>
      <c r="Y530" s="16">
        <v>6.0483870967741903E-2</v>
      </c>
      <c r="Z530" s="16"/>
      <c r="AA530" s="16">
        <v>0.111650485436893</v>
      </c>
      <c r="AB530" s="16">
        <v>5.6105610561056098E-2</v>
      </c>
      <c r="AC530" s="16"/>
      <c r="AD530" s="16">
        <v>0.17073170731707299</v>
      </c>
      <c r="AE530" s="16">
        <v>4.5454545454545497E-2</v>
      </c>
      <c r="AF530" s="16">
        <v>0.16666666666666699</v>
      </c>
      <c r="AG530" s="16">
        <v>9.7560975609756101E-2</v>
      </c>
      <c r="AH530" s="16">
        <v>8.1081081081081099E-2</v>
      </c>
      <c r="AI530" s="16">
        <v>0.11363636363636399</v>
      </c>
      <c r="AJ530" s="16">
        <v>7.69230769230769E-2</v>
      </c>
      <c r="AK530" s="16">
        <v>4.6153846153846198E-2</v>
      </c>
      <c r="AL530" s="16">
        <v>8.3333333333333301E-2</v>
      </c>
      <c r="AM530" s="16">
        <v>2.04081632653061E-2</v>
      </c>
      <c r="AN530" s="16"/>
      <c r="AO530" s="16">
        <v>0.14012738853503201</v>
      </c>
      <c r="AP530" s="16">
        <v>3.4965034965035002E-2</v>
      </c>
      <c r="AQ530" s="16">
        <v>8.6538461538461495E-2</v>
      </c>
      <c r="AR530" s="16">
        <v>6.5573770491803296E-2</v>
      </c>
      <c r="AS530" s="16">
        <v>0</v>
      </c>
      <c r="AT530" s="16">
        <v>0</v>
      </c>
      <c r="AU530" s="16"/>
      <c r="AV530" s="16">
        <v>0.16666666666666699</v>
      </c>
      <c r="AW530" s="16">
        <v>0</v>
      </c>
      <c r="AX530" s="16">
        <v>3.2258064516128997E-2</v>
      </c>
      <c r="AY530" s="16">
        <v>0.125</v>
      </c>
      <c r="AZ530" s="16">
        <v>1</v>
      </c>
      <c r="BA530" s="16">
        <v>6.25E-2</v>
      </c>
      <c r="BB530" s="16">
        <v>4.08163265306122E-2</v>
      </c>
      <c r="BC530" s="16">
        <v>0.14285714285714299</v>
      </c>
      <c r="BD530" s="16">
        <v>0</v>
      </c>
      <c r="BE530" s="16">
        <v>7.1999999999999995E-2</v>
      </c>
      <c r="BF530" s="16">
        <v>0.11764705882352899</v>
      </c>
      <c r="BG530" s="16">
        <v>0</v>
      </c>
      <c r="BH530" s="16">
        <v>0.12765957446808501</v>
      </c>
      <c r="BI530" s="16">
        <v>7.69230769230769E-2</v>
      </c>
      <c r="BJ530" s="16">
        <v>0</v>
      </c>
      <c r="BK530" s="16">
        <v>5.2631578947368397E-2</v>
      </c>
      <c r="BL530" s="16">
        <v>0.11111111111111099</v>
      </c>
      <c r="BM530" s="16">
        <v>9.0909090909090898E-2</v>
      </c>
      <c r="BN530" s="16">
        <v>6.25E-2</v>
      </c>
      <c r="BO530" s="16"/>
      <c r="BP530" s="16">
        <v>6.6014669926650393E-2</v>
      </c>
      <c r="BQ530" s="16"/>
      <c r="BR530" s="16">
        <v>8.0378250591016595E-2</v>
      </c>
      <c r="BS530" s="16"/>
      <c r="BT530" s="16">
        <v>6.5671641791044802E-2</v>
      </c>
    </row>
    <row r="531" spans="2:72" x14ac:dyDescent="0.2">
      <c r="B531" t="s">
        <v>294</v>
      </c>
      <c r="C531" s="16">
        <v>1.37524557956778E-2</v>
      </c>
      <c r="D531" s="16">
        <v>1.00502512562814E-2</v>
      </c>
      <c r="E531" s="16">
        <v>2.32558139534884E-2</v>
      </c>
      <c r="F531" s="16">
        <v>0</v>
      </c>
      <c r="G531" s="16">
        <v>3.03030303030303E-2</v>
      </c>
      <c r="H531" s="16">
        <v>0</v>
      </c>
      <c r="I531" s="16">
        <v>1.6949152542372899E-2</v>
      </c>
      <c r="J531" s="16">
        <v>3.7037037037037E-2</v>
      </c>
      <c r="K531" s="16">
        <v>0</v>
      </c>
      <c r="L531" s="16">
        <v>0</v>
      </c>
      <c r="M531" s="16">
        <v>4.7619047619047603E-2</v>
      </c>
      <c r="N531" s="16">
        <v>0</v>
      </c>
      <c r="O531" s="16">
        <v>0</v>
      </c>
      <c r="P531" s="16"/>
      <c r="Q531" s="16">
        <v>7.1428571428571397E-2</v>
      </c>
      <c r="R531" s="16">
        <v>0</v>
      </c>
      <c r="S531" s="16">
        <v>0</v>
      </c>
      <c r="T531" s="16">
        <v>0</v>
      </c>
      <c r="U531" s="16">
        <v>4.1666666666666699E-2</v>
      </c>
      <c r="V531" s="16">
        <v>1.9230769230769201E-2</v>
      </c>
      <c r="W531" s="16">
        <v>1.7857142857142901E-2</v>
      </c>
      <c r="X531" s="16">
        <v>1.8181818181818198E-2</v>
      </c>
      <c r="Y531" s="16">
        <v>8.0645161290322596E-3</v>
      </c>
      <c r="Z531" s="16"/>
      <c r="AA531" s="16">
        <v>1.94174757281553E-2</v>
      </c>
      <c r="AB531" s="16">
        <v>9.9009900990098994E-3</v>
      </c>
      <c r="AC531" s="16"/>
      <c r="AD531" s="16">
        <v>0</v>
      </c>
      <c r="AE531" s="16">
        <v>9.0909090909090898E-2</v>
      </c>
      <c r="AF531" s="16">
        <v>5.5555555555555601E-2</v>
      </c>
      <c r="AG531" s="16">
        <v>0</v>
      </c>
      <c r="AH531" s="16">
        <v>0.108108108108108</v>
      </c>
      <c r="AI531" s="16">
        <v>0</v>
      </c>
      <c r="AJ531" s="16">
        <v>0</v>
      </c>
      <c r="AK531" s="16">
        <v>0</v>
      </c>
      <c r="AL531" s="16">
        <v>0</v>
      </c>
      <c r="AM531" s="16">
        <v>0</v>
      </c>
      <c r="AN531" s="16"/>
      <c r="AO531" s="16">
        <v>3.1847133757961797E-2</v>
      </c>
      <c r="AP531" s="16">
        <v>6.9930069930069904E-3</v>
      </c>
      <c r="AQ531" s="16">
        <v>9.6153846153846194E-3</v>
      </c>
      <c r="AR531" s="16">
        <v>0</v>
      </c>
      <c r="AS531" s="16">
        <v>0</v>
      </c>
      <c r="AT531" s="16">
        <v>0</v>
      </c>
      <c r="AU531" s="16"/>
      <c r="AV531" s="16">
        <v>0</v>
      </c>
      <c r="AW531" s="16">
        <v>0</v>
      </c>
      <c r="AX531" s="16">
        <v>0</v>
      </c>
      <c r="AY531" s="16">
        <v>0</v>
      </c>
      <c r="AZ531" s="16">
        <v>0</v>
      </c>
      <c r="BA531" s="16">
        <v>3.125E-2</v>
      </c>
      <c r="BB531" s="16">
        <v>2.04081632653061E-2</v>
      </c>
      <c r="BC531" s="16">
        <v>0</v>
      </c>
      <c r="BD531" s="16">
        <v>0.2</v>
      </c>
      <c r="BE531" s="16">
        <v>0</v>
      </c>
      <c r="BF531" s="16">
        <v>1.4705882352941201E-2</v>
      </c>
      <c r="BG531" s="16">
        <v>0</v>
      </c>
      <c r="BH531" s="16">
        <v>0</v>
      </c>
      <c r="BI531" s="16">
        <v>0</v>
      </c>
      <c r="BJ531" s="16">
        <v>0</v>
      </c>
      <c r="BK531" s="16">
        <v>5.2631578947368397E-2</v>
      </c>
      <c r="BL531" s="16">
        <v>5.5555555555555601E-2</v>
      </c>
      <c r="BM531" s="16">
        <v>9.0909090909090898E-2</v>
      </c>
      <c r="BN531" s="16">
        <v>0</v>
      </c>
      <c r="BO531" s="16"/>
      <c r="BP531" s="16">
        <v>2.4449877750611199E-3</v>
      </c>
      <c r="BQ531" s="16"/>
      <c r="BR531" s="16">
        <v>7.09219858156028E-3</v>
      </c>
      <c r="BS531" s="16"/>
      <c r="BT531" s="16">
        <v>1.1940298507462701E-2</v>
      </c>
    </row>
    <row r="532" spans="2:72" x14ac:dyDescent="0.2">
      <c r="B532" t="s">
        <v>295</v>
      </c>
      <c r="C532" s="16">
        <v>3.9292730844793702E-3</v>
      </c>
      <c r="D532" s="16">
        <v>0</v>
      </c>
      <c r="E532" s="16">
        <v>0</v>
      </c>
      <c r="F532" s="16">
        <v>0</v>
      </c>
      <c r="G532" s="16">
        <v>0</v>
      </c>
      <c r="H532" s="16">
        <v>0</v>
      </c>
      <c r="I532" s="16">
        <v>0</v>
      </c>
      <c r="J532" s="16">
        <v>7.4074074074074098E-2</v>
      </c>
      <c r="K532" s="16">
        <v>0</v>
      </c>
      <c r="L532" s="16">
        <v>0</v>
      </c>
      <c r="M532" s="16">
        <v>0</v>
      </c>
      <c r="N532" s="16">
        <v>0</v>
      </c>
      <c r="O532" s="16">
        <v>0</v>
      </c>
      <c r="P532" s="16"/>
      <c r="Q532" s="16">
        <v>0</v>
      </c>
      <c r="R532" s="16">
        <v>0.16666666666666699</v>
      </c>
      <c r="S532" s="16">
        <v>0</v>
      </c>
      <c r="T532" s="16">
        <v>0</v>
      </c>
      <c r="U532" s="16">
        <v>0</v>
      </c>
      <c r="V532" s="16">
        <v>0</v>
      </c>
      <c r="W532" s="16">
        <v>0</v>
      </c>
      <c r="X532" s="16">
        <v>0</v>
      </c>
      <c r="Y532" s="16">
        <v>0</v>
      </c>
      <c r="Z532" s="16"/>
      <c r="AA532" s="16">
        <v>9.7087378640776708E-3</v>
      </c>
      <c r="AB532" s="16">
        <v>0</v>
      </c>
      <c r="AC532" s="16"/>
      <c r="AD532" s="16">
        <v>4.8780487804878099E-2</v>
      </c>
      <c r="AE532" s="16">
        <v>0</v>
      </c>
      <c r="AF532" s="16">
        <v>0</v>
      </c>
      <c r="AG532" s="16">
        <v>0</v>
      </c>
      <c r="AH532" s="16">
        <v>0</v>
      </c>
      <c r="AI532" s="16">
        <v>0</v>
      </c>
      <c r="AJ532" s="16">
        <v>0</v>
      </c>
      <c r="AK532" s="16">
        <v>0</v>
      </c>
      <c r="AL532" s="16">
        <v>0</v>
      </c>
      <c r="AM532" s="16">
        <v>0</v>
      </c>
      <c r="AN532" s="16"/>
      <c r="AO532" s="16">
        <v>1.27388535031847E-2</v>
      </c>
      <c r="AP532" s="16">
        <v>0</v>
      </c>
      <c r="AQ532" s="16">
        <v>0</v>
      </c>
      <c r="AR532" s="16">
        <v>0</v>
      </c>
      <c r="AS532" s="16">
        <v>0</v>
      </c>
      <c r="AT532" s="16">
        <v>0</v>
      </c>
      <c r="AU532" s="16"/>
      <c r="AV532" s="16">
        <v>0</v>
      </c>
      <c r="AW532" s="16">
        <v>0</v>
      </c>
      <c r="AX532" s="16">
        <v>0</v>
      </c>
      <c r="AY532" s="16">
        <v>0</v>
      </c>
      <c r="AZ532" s="16">
        <v>0</v>
      </c>
      <c r="BA532" s="16">
        <v>0</v>
      </c>
      <c r="BB532" s="16">
        <v>0</v>
      </c>
      <c r="BC532" s="16">
        <v>0</v>
      </c>
      <c r="BD532" s="16">
        <v>0</v>
      </c>
      <c r="BE532" s="16">
        <v>8.0000000000000002E-3</v>
      </c>
      <c r="BF532" s="16">
        <v>0</v>
      </c>
      <c r="BG532" s="16">
        <v>0</v>
      </c>
      <c r="BH532" s="16">
        <v>0</v>
      </c>
      <c r="BI532" s="16">
        <v>0</v>
      </c>
      <c r="BJ532" s="16">
        <v>0</v>
      </c>
      <c r="BK532" s="16">
        <v>0</v>
      </c>
      <c r="BL532" s="16">
        <v>0</v>
      </c>
      <c r="BM532" s="16">
        <v>9.0909090909090898E-2</v>
      </c>
      <c r="BN532" s="16">
        <v>0</v>
      </c>
      <c r="BO532" s="16"/>
      <c r="BP532" s="16">
        <v>0</v>
      </c>
      <c r="BQ532" s="16"/>
      <c r="BR532" s="16">
        <v>4.72813238770686E-3</v>
      </c>
      <c r="BS532" s="16"/>
      <c r="BT532" s="16">
        <v>2.9850746268656699E-3</v>
      </c>
    </row>
    <row r="533" spans="2:72" x14ac:dyDescent="0.2">
      <c r="B533" t="s">
        <v>90</v>
      </c>
      <c r="C533" s="16">
        <v>1.9646365422396899E-3</v>
      </c>
      <c r="D533" s="16">
        <v>0</v>
      </c>
      <c r="E533" s="16">
        <v>0</v>
      </c>
      <c r="F533" s="16">
        <v>0</v>
      </c>
      <c r="G533" s="16">
        <v>0</v>
      </c>
      <c r="H533" s="16">
        <v>0</v>
      </c>
      <c r="I533" s="16">
        <v>0</v>
      </c>
      <c r="J533" s="16">
        <v>0</v>
      </c>
      <c r="K533" s="16">
        <v>0</v>
      </c>
      <c r="L533" s="16">
        <v>2.5641025641025599E-2</v>
      </c>
      <c r="M533" s="16">
        <v>0</v>
      </c>
      <c r="N533" s="16">
        <v>0</v>
      </c>
      <c r="O533" s="16">
        <v>0</v>
      </c>
      <c r="P533" s="16"/>
      <c r="Q533" s="16">
        <v>0</v>
      </c>
      <c r="R533" s="16">
        <v>0</v>
      </c>
      <c r="S533" s="16">
        <v>0</v>
      </c>
      <c r="T533" s="16">
        <v>0</v>
      </c>
      <c r="U533" s="16">
        <v>0</v>
      </c>
      <c r="V533" s="16">
        <v>1.9230769230769201E-2</v>
      </c>
      <c r="W533" s="16">
        <v>0</v>
      </c>
      <c r="X533" s="16">
        <v>0</v>
      </c>
      <c r="Y533" s="16">
        <v>0</v>
      </c>
      <c r="Z533" s="16"/>
      <c r="AA533" s="16">
        <v>4.8543689320388302E-3</v>
      </c>
      <c r="AB533" s="16">
        <v>0</v>
      </c>
      <c r="AC533" s="16"/>
      <c r="AD533" s="16">
        <v>2.4390243902439001E-2</v>
      </c>
      <c r="AE533" s="16">
        <v>0</v>
      </c>
      <c r="AF533" s="16">
        <v>0</v>
      </c>
      <c r="AG533" s="16">
        <v>0</v>
      </c>
      <c r="AH533" s="16">
        <v>0</v>
      </c>
      <c r="AI533" s="16">
        <v>0</v>
      </c>
      <c r="AJ533" s="16">
        <v>0</v>
      </c>
      <c r="AK533" s="16">
        <v>0</v>
      </c>
      <c r="AL533" s="16">
        <v>0</v>
      </c>
      <c r="AM533" s="16">
        <v>0</v>
      </c>
      <c r="AN533" s="16"/>
      <c r="AO533" s="16">
        <v>6.3694267515923596E-3</v>
      </c>
      <c r="AP533" s="16">
        <v>0</v>
      </c>
      <c r="AQ533" s="16">
        <v>0</v>
      </c>
      <c r="AR533" s="16">
        <v>0</v>
      </c>
      <c r="AS533" s="16">
        <v>0</v>
      </c>
      <c r="AT533" s="16">
        <v>0</v>
      </c>
      <c r="AU533" s="16"/>
      <c r="AV533" s="16">
        <v>0</v>
      </c>
      <c r="AW533" s="16">
        <v>0</v>
      </c>
      <c r="AX533" s="16">
        <v>0</v>
      </c>
      <c r="AY533" s="16">
        <v>0</v>
      </c>
      <c r="AZ533" s="16">
        <v>0</v>
      </c>
      <c r="BA533" s="16">
        <v>0</v>
      </c>
      <c r="BB533" s="16">
        <v>0</v>
      </c>
      <c r="BC533" s="16">
        <v>0</v>
      </c>
      <c r="BD533" s="16">
        <v>0</v>
      </c>
      <c r="BE533" s="16">
        <v>0</v>
      </c>
      <c r="BF533" s="16">
        <v>0</v>
      </c>
      <c r="BG533" s="16">
        <v>0</v>
      </c>
      <c r="BH533" s="16">
        <v>0</v>
      </c>
      <c r="BI533" s="16">
        <v>0</v>
      </c>
      <c r="BJ533" s="16">
        <v>0</v>
      </c>
      <c r="BK533" s="16">
        <v>5.2631578947368397E-2</v>
      </c>
      <c r="BL533" s="16">
        <v>0</v>
      </c>
      <c r="BM533" s="16">
        <v>0</v>
      </c>
      <c r="BN533" s="16">
        <v>0</v>
      </c>
      <c r="BO533" s="16"/>
      <c r="BP533" s="16">
        <v>2.4449877750611199E-3</v>
      </c>
      <c r="BQ533" s="16"/>
      <c r="BR533" s="16">
        <v>2.36406619385343E-3</v>
      </c>
      <c r="BS533" s="16"/>
      <c r="BT533" s="16">
        <v>2.9850746268656699E-3</v>
      </c>
    </row>
    <row r="534" spans="2:72" x14ac:dyDescent="0.2">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row>
    <row r="535" spans="2:72" x14ac:dyDescent="0.2">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row>
    <row r="536" spans="2:72" x14ac:dyDescent="0.2">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row>
    <row r="537" spans="2:72" x14ac:dyDescent="0.2">
      <c r="B537" s="6" t="s">
        <v>316</v>
      </c>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row>
    <row r="538" spans="2:72" x14ac:dyDescent="0.2">
      <c r="B538" s="22" t="s">
        <v>297</v>
      </c>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row>
    <row r="539" spans="2:72" x14ac:dyDescent="0.2">
      <c r="B539" t="s">
        <v>291</v>
      </c>
      <c r="C539" s="16">
        <v>0.48919449901768203</v>
      </c>
      <c r="D539" s="16">
        <v>0.53266331658291499</v>
      </c>
      <c r="E539" s="16">
        <v>0.46511627906976699</v>
      </c>
      <c r="F539" s="16">
        <v>0.42857142857142899</v>
      </c>
      <c r="G539" s="16">
        <v>0.60606060606060597</v>
      </c>
      <c r="H539" s="16">
        <v>0.36</v>
      </c>
      <c r="I539" s="16">
        <v>0.49152542372881403</v>
      </c>
      <c r="J539" s="16">
        <v>0.33333333333333298</v>
      </c>
      <c r="K539" s="16">
        <v>0.52380952380952395</v>
      </c>
      <c r="L539" s="16">
        <v>0.46153846153846201</v>
      </c>
      <c r="M539" s="16">
        <v>0.28571428571428598</v>
      </c>
      <c r="N539" s="16">
        <v>0.5625</v>
      </c>
      <c r="O539" s="16">
        <v>0.6</v>
      </c>
      <c r="P539" s="16"/>
      <c r="Q539" s="16">
        <v>0.35714285714285698</v>
      </c>
      <c r="R539" s="16">
        <v>0.33333333333333298</v>
      </c>
      <c r="S539" s="16">
        <v>0.29411764705882398</v>
      </c>
      <c r="T539" s="16">
        <v>0.51612903225806495</v>
      </c>
      <c r="U539" s="16">
        <v>0.5</v>
      </c>
      <c r="V539" s="16">
        <v>0.36538461538461497</v>
      </c>
      <c r="W539" s="16">
        <v>0.375</v>
      </c>
      <c r="X539" s="16">
        <v>0.43636363636363601</v>
      </c>
      <c r="Y539" s="16">
        <v>0.57661290322580605</v>
      </c>
      <c r="Z539" s="16"/>
      <c r="AA539" s="16">
        <v>0.39805825242718401</v>
      </c>
      <c r="AB539" s="16">
        <v>0.55115511551155105</v>
      </c>
      <c r="AC539" s="16"/>
      <c r="AD539" s="16">
        <v>0.31707317073170699</v>
      </c>
      <c r="AE539" s="16">
        <v>0.36363636363636398</v>
      </c>
      <c r="AF539" s="16">
        <v>0.38888888888888901</v>
      </c>
      <c r="AG539" s="16">
        <v>0.439024390243902</v>
      </c>
      <c r="AH539" s="16">
        <v>0.37837837837837801</v>
      </c>
      <c r="AI539" s="16">
        <v>0.5</v>
      </c>
      <c r="AJ539" s="16">
        <v>0.52564102564102599</v>
      </c>
      <c r="AK539" s="16">
        <v>0.38461538461538503</v>
      </c>
      <c r="AL539" s="16">
        <v>0.58333333333333304</v>
      </c>
      <c r="AM539" s="16">
        <v>0.64285714285714302</v>
      </c>
      <c r="AN539" s="16"/>
      <c r="AO539" s="16">
        <v>0.35668789808917201</v>
      </c>
      <c r="AP539" s="16">
        <v>0.47552447552447602</v>
      </c>
      <c r="AQ539" s="16">
        <v>0.53846153846153799</v>
      </c>
      <c r="AR539" s="16">
        <v>0.55737704918032804</v>
      </c>
      <c r="AS539" s="16">
        <v>0.82352941176470595</v>
      </c>
      <c r="AT539" s="16">
        <v>0.66666666666666696</v>
      </c>
      <c r="AU539" s="16"/>
      <c r="AV539" s="16">
        <v>0.5</v>
      </c>
      <c r="AW539" s="16">
        <v>0</v>
      </c>
      <c r="AX539" s="16">
        <v>0.67741935483870996</v>
      </c>
      <c r="AY539" s="16">
        <v>0.5</v>
      </c>
      <c r="AZ539" s="16">
        <v>0</v>
      </c>
      <c r="BA539" s="16">
        <v>0.40625</v>
      </c>
      <c r="BB539" s="16">
        <v>0.469387755102041</v>
      </c>
      <c r="BC539" s="16">
        <v>0.35714285714285698</v>
      </c>
      <c r="BD539" s="16">
        <v>0.4</v>
      </c>
      <c r="BE539" s="16">
        <v>0.48799999999999999</v>
      </c>
      <c r="BF539" s="16">
        <v>0.48529411764705899</v>
      </c>
      <c r="BG539" s="16">
        <v>0.16666666666666699</v>
      </c>
      <c r="BH539" s="16">
        <v>0.59574468085106402</v>
      </c>
      <c r="BI539" s="16">
        <v>0.30769230769230799</v>
      </c>
      <c r="BJ539" s="16">
        <v>0.42857142857142899</v>
      </c>
      <c r="BK539" s="16">
        <v>0.36842105263157898</v>
      </c>
      <c r="BL539" s="16">
        <v>0.55555555555555602</v>
      </c>
      <c r="BM539" s="16">
        <v>0.27272727272727298</v>
      </c>
      <c r="BN539" s="16">
        <v>0.4375</v>
      </c>
      <c r="BO539" s="16"/>
      <c r="BP539" s="16">
        <v>0.53056234718826401</v>
      </c>
      <c r="BQ539" s="16"/>
      <c r="BR539" s="16">
        <v>0.49645390070922002</v>
      </c>
      <c r="BS539" s="16"/>
      <c r="BT539" s="16">
        <v>0.52835820895522401</v>
      </c>
    </row>
    <row r="540" spans="2:72" x14ac:dyDescent="0.2">
      <c r="B540" t="s">
        <v>292</v>
      </c>
      <c r="C540" s="16">
        <v>0.34184675834970502</v>
      </c>
      <c r="D540" s="16">
        <v>0.31658291457286403</v>
      </c>
      <c r="E540" s="16">
        <v>0.27906976744186002</v>
      </c>
      <c r="F540" s="16">
        <v>0.33333333333333298</v>
      </c>
      <c r="G540" s="16">
        <v>0.24242424242424199</v>
      </c>
      <c r="H540" s="16">
        <v>0.48</v>
      </c>
      <c r="I540" s="16">
        <v>0.355932203389831</v>
      </c>
      <c r="J540" s="16">
        <v>0.407407407407407</v>
      </c>
      <c r="K540" s="16">
        <v>0.38095238095238099</v>
      </c>
      <c r="L540" s="16">
        <v>0.35897435897435898</v>
      </c>
      <c r="M540" s="16">
        <v>0.52380952380952395</v>
      </c>
      <c r="N540" s="16">
        <v>0.375</v>
      </c>
      <c r="O540" s="16">
        <v>0.2</v>
      </c>
      <c r="P540" s="16"/>
      <c r="Q540" s="16">
        <v>0.42857142857142899</v>
      </c>
      <c r="R540" s="16">
        <v>0.25</v>
      </c>
      <c r="S540" s="16">
        <v>0.58823529411764697</v>
      </c>
      <c r="T540" s="16">
        <v>0.25806451612903197</v>
      </c>
      <c r="U540" s="16">
        <v>0.29166666666666702</v>
      </c>
      <c r="V540" s="16">
        <v>0.5</v>
      </c>
      <c r="W540" s="16">
        <v>0.39285714285714302</v>
      </c>
      <c r="X540" s="16">
        <v>0.4</v>
      </c>
      <c r="Y540" s="16">
        <v>0.282258064516129</v>
      </c>
      <c r="Z540" s="16"/>
      <c r="AA540" s="16">
        <v>0.39805825242718401</v>
      </c>
      <c r="AB540" s="16">
        <v>0.30363036303630397</v>
      </c>
      <c r="AC540" s="16"/>
      <c r="AD540" s="16">
        <v>0.34146341463414598</v>
      </c>
      <c r="AE540" s="16">
        <v>0.40909090909090901</v>
      </c>
      <c r="AF540" s="16">
        <v>0.38888888888888901</v>
      </c>
      <c r="AG540" s="16">
        <v>0.39024390243902402</v>
      </c>
      <c r="AH540" s="16">
        <v>0.29729729729729698</v>
      </c>
      <c r="AI540" s="16">
        <v>0.31818181818181801</v>
      </c>
      <c r="AJ540" s="16">
        <v>0.34615384615384598</v>
      </c>
      <c r="AK540" s="16">
        <v>0.46153846153846201</v>
      </c>
      <c r="AL540" s="16">
        <v>0.3</v>
      </c>
      <c r="AM540" s="16">
        <v>0.26530612244898</v>
      </c>
      <c r="AN540" s="16"/>
      <c r="AO540" s="16">
        <v>0.37579617834394902</v>
      </c>
      <c r="AP540" s="16">
        <v>0.36363636363636398</v>
      </c>
      <c r="AQ540" s="16">
        <v>0.36538461538461497</v>
      </c>
      <c r="AR540" s="16">
        <v>0.27868852459016402</v>
      </c>
      <c r="AS540" s="16">
        <v>0.17647058823529399</v>
      </c>
      <c r="AT540" s="16">
        <v>0.16666666666666699</v>
      </c>
      <c r="AU540" s="16"/>
      <c r="AV540" s="16">
        <v>0.33333333333333298</v>
      </c>
      <c r="AW540" s="16">
        <v>0.5</v>
      </c>
      <c r="AX540" s="16">
        <v>0.27419354838709697</v>
      </c>
      <c r="AY540" s="16">
        <v>0.25</v>
      </c>
      <c r="AZ540" s="16">
        <v>0</v>
      </c>
      <c r="BA540" s="16">
        <v>0.375</v>
      </c>
      <c r="BB540" s="16">
        <v>0.38775510204081598</v>
      </c>
      <c r="BC540" s="16">
        <v>0.35714285714285698</v>
      </c>
      <c r="BD540" s="16">
        <v>0.2</v>
      </c>
      <c r="BE540" s="16">
        <v>0.4</v>
      </c>
      <c r="BF540" s="16">
        <v>0.308823529411765</v>
      </c>
      <c r="BG540" s="16">
        <v>0.5</v>
      </c>
      <c r="BH540" s="16">
        <v>0.23404255319148901</v>
      </c>
      <c r="BI540" s="16">
        <v>0.46153846153846201</v>
      </c>
      <c r="BJ540" s="16">
        <v>0.28571428571428598</v>
      </c>
      <c r="BK540" s="16">
        <v>0.26315789473684198</v>
      </c>
      <c r="BL540" s="16">
        <v>0.38888888888888901</v>
      </c>
      <c r="BM540" s="16">
        <v>0.36363636363636398</v>
      </c>
      <c r="BN540" s="16">
        <v>0.375</v>
      </c>
      <c r="BO540" s="16"/>
      <c r="BP540" s="16">
        <v>0.33496332518337402</v>
      </c>
      <c r="BQ540" s="16"/>
      <c r="BR540" s="16">
        <v>0.340425531914894</v>
      </c>
      <c r="BS540" s="16"/>
      <c r="BT540" s="16">
        <v>0.32537313432835802</v>
      </c>
    </row>
    <row r="541" spans="2:72" x14ac:dyDescent="0.2">
      <c r="B541" t="s">
        <v>293</v>
      </c>
      <c r="C541" s="16">
        <v>0.113948919449902</v>
      </c>
      <c r="D541" s="16">
        <v>8.0402010050251299E-2</v>
      </c>
      <c r="E541" s="16">
        <v>0.13953488372093001</v>
      </c>
      <c r="F541" s="16">
        <v>0.238095238095238</v>
      </c>
      <c r="G541" s="16">
        <v>0.12121212121212099</v>
      </c>
      <c r="H541" s="16">
        <v>0.16</v>
      </c>
      <c r="I541" s="16">
        <v>0.11864406779661001</v>
      </c>
      <c r="J541" s="16">
        <v>0.148148148148148</v>
      </c>
      <c r="K541" s="16">
        <v>4.7619047619047603E-2</v>
      </c>
      <c r="L541" s="16">
        <v>0.17948717948717899</v>
      </c>
      <c r="M541" s="16">
        <v>0.14285714285714299</v>
      </c>
      <c r="N541" s="16">
        <v>6.25E-2</v>
      </c>
      <c r="O541" s="16">
        <v>0</v>
      </c>
      <c r="P541" s="16"/>
      <c r="Q541" s="16">
        <v>0.14285714285714299</v>
      </c>
      <c r="R541" s="16">
        <v>8.3333333333333301E-2</v>
      </c>
      <c r="S541" s="16">
        <v>5.8823529411764698E-2</v>
      </c>
      <c r="T541" s="16">
        <v>0.16129032258064499</v>
      </c>
      <c r="U541" s="16">
        <v>0.16666666666666699</v>
      </c>
      <c r="V541" s="16">
        <v>9.6153846153846201E-2</v>
      </c>
      <c r="W541" s="16">
        <v>0.17857142857142899</v>
      </c>
      <c r="X541" s="16">
        <v>0.109090909090909</v>
      </c>
      <c r="Y541" s="16">
        <v>9.6774193548387094E-2</v>
      </c>
      <c r="Z541" s="16"/>
      <c r="AA541" s="16">
        <v>0.13592233009708701</v>
      </c>
      <c r="AB541" s="16">
        <v>9.9009900990099001E-2</v>
      </c>
      <c r="AC541" s="16"/>
      <c r="AD541" s="16">
        <v>0.19512195121951201</v>
      </c>
      <c r="AE541" s="16">
        <v>0.13636363636363599</v>
      </c>
      <c r="AF541" s="16">
        <v>0.11111111111111099</v>
      </c>
      <c r="AG541" s="16">
        <v>0.146341463414634</v>
      </c>
      <c r="AH541" s="16">
        <v>0.21621621621621601</v>
      </c>
      <c r="AI541" s="16">
        <v>9.0909090909090898E-2</v>
      </c>
      <c r="AJ541" s="16">
        <v>0.102564102564103</v>
      </c>
      <c r="AK541" s="16">
        <v>0.107692307692308</v>
      </c>
      <c r="AL541" s="16">
        <v>8.3333333333333301E-2</v>
      </c>
      <c r="AM541" s="16">
        <v>7.1428571428571397E-2</v>
      </c>
      <c r="AN541" s="16"/>
      <c r="AO541" s="16">
        <v>0.17197452229299401</v>
      </c>
      <c r="AP541" s="16">
        <v>0.10489510489510501</v>
      </c>
      <c r="AQ541" s="16">
        <v>7.69230769230769E-2</v>
      </c>
      <c r="AR541" s="16">
        <v>0.13114754098360701</v>
      </c>
      <c r="AS541" s="16">
        <v>0</v>
      </c>
      <c r="AT541" s="16">
        <v>0</v>
      </c>
      <c r="AU541" s="16"/>
      <c r="AV541" s="16">
        <v>0.16666666666666699</v>
      </c>
      <c r="AW541" s="16">
        <v>0</v>
      </c>
      <c r="AX541" s="16">
        <v>4.8387096774193498E-2</v>
      </c>
      <c r="AY541" s="16">
        <v>0.125</v>
      </c>
      <c r="AZ541" s="16">
        <v>1</v>
      </c>
      <c r="BA541" s="16">
        <v>0.125</v>
      </c>
      <c r="BB541" s="16">
        <v>0.122448979591837</v>
      </c>
      <c r="BC541" s="16">
        <v>0.14285714285714299</v>
      </c>
      <c r="BD541" s="16">
        <v>0.4</v>
      </c>
      <c r="BE541" s="16">
        <v>0.08</v>
      </c>
      <c r="BF541" s="16">
        <v>0.14705882352941199</v>
      </c>
      <c r="BG541" s="16">
        <v>0.33333333333333298</v>
      </c>
      <c r="BH541" s="16">
        <v>0.12765957446808501</v>
      </c>
      <c r="BI541" s="16">
        <v>7.69230769230769E-2</v>
      </c>
      <c r="BJ541" s="16">
        <v>0.14285714285714299</v>
      </c>
      <c r="BK541" s="16">
        <v>0.26315789473684198</v>
      </c>
      <c r="BL541" s="16">
        <v>5.5555555555555601E-2</v>
      </c>
      <c r="BM541" s="16">
        <v>9.0909090909090898E-2</v>
      </c>
      <c r="BN541" s="16">
        <v>6.25E-2</v>
      </c>
      <c r="BO541" s="16"/>
      <c r="BP541" s="16">
        <v>9.7799511002444994E-2</v>
      </c>
      <c r="BQ541" s="16"/>
      <c r="BR541" s="16">
        <v>0.118203309692671</v>
      </c>
      <c r="BS541" s="16"/>
      <c r="BT541" s="16">
        <v>9.8507462686567196E-2</v>
      </c>
    </row>
    <row r="542" spans="2:72" x14ac:dyDescent="0.2">
      <c r="B542" t="s">
        <v>294</v>
      </c>
      <c r="C542" s="16">
        <v>4.5186640471512801E-2</v>
      </c>
      <c r="D542" s="16">
        <v>6.5326633165829207E-2</v>
      </c>
      <c r="E542" s="16">
        <v>6.9767441860465101E-2</v>
      </c>
      <c r="F542" s="16">
        <v>0</v>
      </c>
      <c r="G542" s="16">
        <v>3.03030303030303E-2</v>
      </c>
      <c r="H542" s="16">
        <v>0</v>
      </c>
      <c r="I542" s="16">
        <v>3.3898305084745797E-2</v>
      </c>
      <c r="J542" s="16">
        <v>3.7037037037037E-2</v>
      </c>
      <c r="K542" s="16">
        <v>4.7619047619047603E-2</v>
      </c>
      <c r="L542" s="16">
        <v>0</v>
      </c>
      <c r="M542" s="16">
        <v>4.7619047619047603E-2</v>
      </c>
      <c r="N542" s="16">
        <v>0</v>
      </c>
      <c r="O542" s="16">
        <v>0.2</v>
      </c>
      <c r="P542" s="16"/>
      <c r="Q542" s="16">
        <v>7.1428571428571397E-2</v>
      </c>
      <c r="R542" s="16">
        <v>8.3333333333333301E-2</v>
      </c>
      <c r="S542" s="16">
        <v>5.8823529411764698E-2</v>
      </c>
      <c r="T542" s="16">
        <v>3.2258064516128997E-2</v>
      </c>
      <c r="U542" s="16">
        <v>4.1666666666666699E-2</v>
      </c>
      <c r="V542" s="16">
        <v>3.8461538461538498E-2</v>
      </c>
      <c r="W542" s="16">
        <v>5.3571428571428603E-2</v>
      </c>
      <c r="X542" s="16">
        <v>3.6363636363636397E-2</v>
      </c>
      <c r="Y542" s="16">
        <v>4.4354838709677401E-2</v>
      </c>
      <c r="Z542" s="16"/>
      <c r="AA542" s="16">
        <v>4.85436893203883E-2</v>
      </c>
      <c r="AB542" s="16">
        <v>4.2904290429042903E-2</v>
      </c>
      <c r="AC542" s="16"/>
      <c r="AD542" s="16">
        <v>7.3170731707317097E-2</v>
      </c>
      <c r="AE542" s="16">
        <v>9.0909090909090898E-2</v>
      </c>
      <c r="AF542" s="16">
        <v>0.11111111111111099</v>
      </c>
      <c r="AG542" s="16">
        <v>2.4390243902439001E-2</v>
      </c>
      <c r="AH542" s="16">
        <v>8.1081081081081099E-2</v>
      </c>
      <c r="AI542" s="16">
        <v>6.8181818181818205E-2</v>
      </c>
      <c r="AJ542" s="16">
        <v>2.5641025641025599E-2</v>
      </c>
      <c r="AK542" s="16">
        <v>4.6153846153846198E-2</v>
      </c>
      <c r="AL542" s="16">
        <v>3.3333333333333298E-2</v>
      </c>
      <c r="AM542" s="16">
        <v>2.04081632653061E-2</v>
      </c>
      <c r="AN542" s="16"/>
      <c r="AO542" s="16">
        <v>7.6433121019108305E-2</v>
      </c>
      <c r="AP542" s="16">
        <v>4.8951048951049E-2</v>
      </c>
      <c r="AQ542" s="16">
        <v>1.9230769230769201E-2</v>
      </c>
      <c r="AR542" s="16">
        <v>3.2786885245901599E-2</v>
      </c>
      <c r="AS542" s="16">
        <v>0</v>
      </c>
      <c r="AT542" s="16">
        <v>0</v>
      </c>
      <c r="AU542" s="16"/>
      <c r="AV542" s="16">
        <v>0</v>
      </c>
      <c r="AW542" s="16">
        <v>0.5</v>
      </c>
      <c r="AX542" s="16">
        <v>0</v>
      </c>
      <c r="AY542" s="16">
        <v>0.125</v>
      </c>
      <c r="AZ542" s="16">
        <v>0</v>
      </c>
      <c r="BA542" s="16">
        <v>9.375E-2</v>
      </c>
      <c r="BB542" s="16">
        <v>0</v>
      </c>
      <c r="BC542" s="16">
        <v>0.14285714285714299</v>
      </c>
      <c r="BD542" s="16">
        <v>0</v>
      </c>
      <c r="BE542" s="16">
        <v>2.4E-2</v>
      </c>
      <c r="BF542" s="16">
        <v>5.8823529411764698E-2</v>
      </c>
      <c r="BG542" s="16">
        <v>0</v>
      </c>
      <c r="BH542" s="16">
        <v>4.2553191489361701E-2</v>
      </c>
      <c r="BI542" s="16">
        <v>0.15384615384615399</v>
      </c>
      <c r="BJ542" s="16">
        <v>0.14285714285714299</v>
      </c>
      <c r="BK542" s="16">
        <v>5.2631578947368397E-2</v>
      </c>
      <c r="BL542" s="16">
        <v>0</v>
      </c>
      <c r="BM542" s="16">
        <v>0.18181818181818199</v>
      </c>
      <c r="BN542" s="16">
        <v>6.25E-2</v>
      </c>
      <c r="BO542" s="16"/>
      <c r="BP542" s="16">
        <v>3.4229828850855702E-2</v>
      </c>
      <c r="BQ542" s="16"/>
      <c r="BR542" s="16">
        <v>3.54609929078014E-2</v>
      </c>
      <c r="BS542" s="16"/>
      <c r="BT542" s="16">
        <v>3.8805970149253702E-2</v>
      </c>
    </row>
    <row r="543" spans="2:72" x14ac:dyDescent="0.2">
      <c r="B543" t="s">
        <v>295</v>
      </c>
      <c r="C543" s="16">
        <v>7.8585461689587403E-3</v>
      </c>
      <c r="D543" s="16">
        <v>5.0251256281407001E-3</v>
      </c>
      <c r="E543" s="16">
        <v>2.32558139534884E-2</v>
      </c>
      <c r="F543" s="16">
        <v>0</v>
      </c>
      <c r="G543" s="16">
        <v>0</v>
      </c>
      <c r="H543" s="16">
        <v>0</v>
      </c>
      <c r="I543" s="16">
        <v>0</v>
      </c>
      <c r="J543" s="16">
        <v>7.4074074074074098E-2</v>
      </c>
      <c r="K543" s="16">
        <v>0</v>
      </c>
      <c r="L543" s="16">
        <v>0</v>
      </c>
      <c r="M543" s="16">
        <v>0</v>
      </c>
      <c r="N543" s="16">
        <v>0</v>
      </c>
      <c r="O543" s="16">
        <v>0</v>
      </c>
      <c r="P543" s="16"/>
      <c r="Q543" s="16">
        <v>0</v>
      </c>
      <c r="R543" s="16">
        <v>0.16666666666666699</v>
      </c>
      <c r="S543" s="16">
        <v>0</v>
      </c>
      <c r="T543" s="16">
        <v>3.2258064516128997E-2</v>
      </c>
      <c r="U543" s="16">
        <v>0</v>
      </c>
      <c r="V543" s="16">
        <v>0</v>
      </c>
      <c r="W543" s="16">
        <v>0</v>
      </c>
      <c r="X543" s="16">
        <v>1.8181818181818198E-2</v>
      </c>
      <c r="Y543" s="16">
        <v>0</v>
      </c>
      <c r="Z543" s="16"/>
      <c r="AA543" s="16">
        <v>1.45631067961165E-2</v>
      </c>
      <c r="AB543" s="16">
        <v>3.3003300330032999E-3</v>
      </c>
      <c r="AC543" s="16"/>
      <c r="AD543" s="16">
        <v>4.8780487804878099E-2</v>
      </c>
      <c r="AE543" s="16">
        <v>0</v>
      </c>
      <c r="AF543" s="16">
        <v>0</v>
      </c>
      <c r="AG543" s="16">
        <v>0</v>
      </c>
      <c r="AH543" s="16">
        <v>2.7027027027027001E-2</v>
      </c>
      <c r="AI543" s="16">
        <v>2.27272727272727E-2</v>
      </c>
      <c r="AJ543" s="16">
        <v>0</v>
      </c>
      <c r="AK543" s="16">
        <v>0</v>
      </c>
      <c r="AL543" s="16">
        <v>0</v>
      </c>
      <c r="AM543" s="16">
        <v>0</v>
      </c>
      <c r="AN543" s="16"/>
      <c r="AO543" s="16">
        <v>1.9108280254777101E-2</v>
      </c>
      <c r="AP543" s="16">
        <v>6.9930069930069904E-3</v>
      </c>
      <c r="AQ543" s="16">
        <v>0</v>
      </c>
      <c r="AR543" s="16">
        <v>0</v>
      </c>
      <c r="AS543" s="16">
        <v>0</v>
      </c>
      <c r="AT543" s="16">
        <v>0</v>
      </c>
      <c r="AU543" s="16"/>
      <c r="AV543" s="16">
        <v>0</v>
      </c>
      <c r="AW543" s="16">
        <v>0</v>
      </c>
      <c r="AX543" s="16">
        <v>0</v>
      </c>
      <c r="AY543" s="16">
        <v>0</v>
      </c>
      <c r="AZ543" s="16">
        <v>0</v>
      </c>
      <c r="BA543" s="16">
        <v>0</v>
      </c>
      <c r="BB543" s="16">
        <v>2.04081632653061E-2</v>
      </c>
      <c r="BC543" s="16">
        <v>0</v>
      </c>
      <c r="BD543" s="16">
        <v>0</v>
      </c>
      <c r="BE543" s="16">
        <v>8.0000000000000002E-3</v>
      </c>
      <c r="BF543" s="16">
        <v>0</v>
      </c>
      <c r="BG543" s="16">
        <v>0</v>
      </c>
      <c r="BH543" s="16">
        <v>0</v>
      </c>
      <c r="BI543" s="16">
        <v>0</v>
      </c>
      <c r="BJ543" s="16">
        <v>0</v>
      </c>
      <c r="BK543" s="16">
        <v>5.2631578947368397E-2</v>
      </c>
      <c r="BL543" s="16">
        <v>0</v>
      </c>
      <c r="BM543" s="16">
        <v>9.0909090909090898E-2</v>
      </c>
      <c r="BN543" s="16">
        <v>0</v>
      </c>
      <c r="BO543" s="16"/>
      <c r="BP543" s="16">
        <v>2.4449877750611199E-3</v>
      </c>
      <c r="BQ543" s="16"/>
      <c r="BR543" s="16">
        <v>7.09219858156028E-3</v>
      </c>
      <c r="BS543" s="16"/>
      <c r="BT543" s="16">
        <v>8.9552238805970207E-3</v>
      </c>
    </row>
    <row r="544" spans="2:72" x14ac:dyDescent="0.2">
      <c r="B544" t="s">
        <v>90</v>
      </c>
      <c r="C544" s="16">
        <v>1.9646365422396899E-3</v>
      </c>
      <c r="D544" s="16">
        <v>0</v>
      </c>
      <c r="E544" s="16">
        <v>2.32558139534884E-2</v>
      </c>
      <c r="F544" s="16">
        <v>0</v>
      </c>
      <c r="G544" s="16">
        <v>0</v>
      </c>
      <c r="H544" s="16">
        <v>0</v>
      </c>
      <c r="I544" s="16">
        <v>0</v>
      </c>
      <c r="J544" s="16">
        <v>0</v>
      </c>
      <c r="K544" s="16">
        <v>0</v>
      </c>
      <c r="L544" s="16">
        <v>0</v>
      </c>
      <c r="M544" s="16">
        <v>0</v>
      </c>
      <c r="N544" s="16">
        <v>0</v>
      </c>
      <c r="O544" s="16">
        <v>0</v>
      </c>
      <c r="P544" s="16"/>
      <c r="Q544" s="16">
        <v>0</v>
      </c>
      <c r="R544" s="16">
        <v>8.3333333333333301E-2</v>
      </c>
      <c r="S544" s="16">
        <v>0</v>
      </c>
      <c r="T544" s="16">
        <v>0</v>
      </c>
      <c r="U544" s="16">
        <v>0</v>
      </c>
      <c r="V544" s="16">
        <v>0</v>
      </c>
      <c r="W544" s="16">
        <v>0</v>
      </c>
      <c r="X544" s="16">
        <v>0</v>
      </c>
      <c r="Y544" s="16">
        <v>0</v>
      </c>
      <c r="Z544" s="16"/>
      <c r="AA544" s="16">
        <v>4.8543689320388302E-3</v>
      </c>
      <c r="AB544" s="16">
        <v>0</v>
      </c>
      <c r="AC544" s="16"/>
      <c r="AD544" s="16">
        <v>2.4390243902439001E-2</v>
      </c>
      <c r="AE544" s="16">
        <v>0</v>
      </c>
      <c r="AF544" s="16">
        <v>0</v>
      </c>
      <c r="AG544" s="16">
        <v>0</v>
      </c>
      <c r="AH544" s="16">
        <v>0</v>
      </c>
      <c r="AI544" s="16">
        <v>0</v>
      </c>
      <c r="AJ544" s="16">
        <v>0</v>
      </c>
      <c r="AK544" s="16">
        <v>0</v>
      </c>
      <c r="AL544" s="16">
        <v>0</v>
      </c>
      <c r="AM544" s="16">
        <v>0</v>
      </c>
      <c r="AN544" s="16"/>
      <c r="AO544" s="16">
        <v>0</v>
      </c>
      <c r="AP544" s="16">
        <v>0</v>
      </c>
      <c r="AQ544" s="16">
        <v>0</v>
      </c>
      <c r="AR544" s="16">
        <v>0</v>
      </c>
      <c r="AS544" s="16">
        <v>0</v>
      </c>
      <c r="AT544" s="16">
        <v>0.16666666666666699</v>
      </c>
      <c r="AU544" s="16"/>
      <c r="AV544" s="16">
        <v>0</v>
      </c>
      <c r="AW544" s="16">
        <v>0</v>
      </c>
      <c r="AX544" s="16">
        <v>0</v>
      </c>
      <c r="AY544" s="16">
        <v>0</v>
      </c>
      <c r="AZ544" s="16">
        <v>0</v>
      </c>
      <c r="BA544" s="16">
        <v>0</v>
      </c>
      <c r="BB544" s="16">
        <v>0</v>
      </c>
      <c r="BC544" s="16">
        <v>0</v>
      </c>
      <c r="BD544" s="16">
        <v>0</v>
      </c>
      <c r="BE544" s="16">
        <v>0</v>
      </c>
      <c r="BF544" s="16">
        <v>0</v>
      </c>
      <c r="BG544" s="16">
        <v>0</v>
      </c>
      <c r="BH544" s="16">
        <v>0</v>
      </c>
      <c r="BI544" s="16">
        <v>0</v>
      </c>
      <c r="BJ544" s="16">
        <v>0</v>
      </c>
      <c r="BK544" s="16">
        <v>0</v>
      </c>
      <c r="BL544" s="16">
        <v>0</v>
      </c>
      <c r="BM544" s="16">
        <v>0</v>
      </c>
      <c r="BN544" s="16">
        <v>6.25E-2</v>
      </c>
      <c r="BO544" s="16"/>
      <c r="BP544" s="16">
        <v>0</v>
      </c>
      <c r="BQ544" s="16"/>
      <c r="BR544" s="16">
        <v>2.36406619385343E-3</v>
      </c>
      <c r="BS544" s="16"/>
      <c r="BT544" s="16">
        <v>0</v>
      </c>
    </row>
    <row r="545" spans="2:72" x14ac:dyDescent="0.2">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row>
    <row r="546" spans="2:72" x14ac:dyDescent="0.2">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row>
    <row r="547" spans="2:72" x14ac:dyDescent="0.2">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row>
    <row r="548" spans="2:72" x14ac:dyDescent="0.2">
      <c r="B548" s="6" t="s">
        <v>317</v>
      </c>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row>
    <row r="549" spans="2:72" x14ac:dyDescent="0.2">
      <c r="B549" s="22" t="s">
        <v>297</v>
      </c>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row>
    <row r="550" spans="2:72" x14ac:dyDescent="0.2">
      <c r="B550" t="s">
        <v>291</v>
      </c>
      <c r="C550" s="16">
        <v>0.45186640471512801</v>
      </c>
      <c r="D550" s="16">
        <v>0.50251256281406997</v>
      </c>
      <c r="E550" s="16">
        <v>0.34883720930232598</v>
      </c>
      <c r="F550" s="16">
        <v>0.42857142857142899</v>
      </c>
      <c r="G550" s="16">
        <v>0.36363636363636398</v>
      </c>
      <c r="H550" s="16">
        <v>0.44</v>
      </c>
      <c r="I550" s="16">
        <v>0.49152542372881403</v>
      </c>
      <c r="J550" s="16">
        <v>0.22222222222222199</v>
      </c>
      <c r="K550" s="16">
        <v>0.38095238095238099</v>
      </c>
      <c r="L550" s="16">
        <v>0.43589743589743601</v>
      </c>
      <c r="M550" s="16">
        <v>0.33333333333333298</v>
      </c>
      <c r="N550" s="16">
        <v>0.75</v>
      </c>
      <c r="O550" s="16">
        <v>0.8</v>
      </c>
      <c r="P550" s="16"/>
      <c r="Q550" s="16">
        <v>0.28571428571428598</v>
      </c>
      <c r="R550" s="16">
        <v>0.16666666666666699</v>
      </c>
      <c r="S550" s="16">
        <v>0.35294117647058798</v>
      </c>
      <c r="T550" s="16">
        <v>0.38709677419354799</v>
      </c>
      <c r="U550" s="16">
        <v>0.45833333333333298</v>
      </c>
      <c r="V550" s="16">
        <v>0.38461538461538503</v>
      </c>
      <c r="W550" s="16">
        <v>0.44642857142857101</v>
      </c>
      <c r="X550" s="16">
        <v>0.50909090909090904</v>
      </c>
      <c r="Y550" s="16">
        <v>0.49193548387096803</v>
      </c>
      <c r="Z550" s="16"/>
      <c r="AA550" s="16">
        <v>0.38834951456310701</v>
      </c>
      <c r="AB550" s="16">
        <v>0.49504950495049499</v>
      </c>
      <c r="AC550" s="16"/>
      <c r="AD550" s="16">
        <v>0.34146341463414598</v>
      </c>
      <c r="AE550" s="16">
        <v>0.36363636363636398</v>
      </c>
      <c r="AF550" s="16">
        <v>0.38888888888888901</v>
      </c>
      <c r="AG550" s="16">
        <v>0.31707317073170699</v>
      </c>
      <c r="AH550" s="16">
        <v>0.43243243243243201</v>
      </c>
      <c r="AI550" s="16">
        <v>0.36363636363636398</v>
      </c>
      <c r="AJ550" s="16">
        <v>0.58974358974358998</v>
      </c>
      <c r="AK550" s="16">
        <v>0.44615384615384601</v>
      </c>
      <c r="AL550" s="16">
        <v>0.5</v>
      </c>
      <c r="AM550" s="16">
        <v>0.51020408163265296</v>
      </c>
      <c r="AN550" s="16"/>
      <c r="AO550" s="16">
        <v>0.34394904458598702</v>
      </c>
      <c r="AP550" s="16">
        <v>0.44055944055944102</v>
      </c>
      <c r="AQ550" s="16">
        <v>0.5</v>
      </c>
      <c r="AR550" s="16">
        <v>0.45901639344262302</v>
      </c>
      <c r="AS550" s="16">
        <v>0.79411764705882304</v>
      </c>
      <c r="AT550" s="16">
        <v>0.66666666666666696</v>
      </c>
      <c r="AU550" s="16"/>
      <c r="AV550" s="16">
        <v>0.16666666666666699</v>
      </c>
      <c r="AW550" s="16">
        <v>0</v>
      </c>
      <c r="AX550" s="16">
        <v>0.61290322580645196</v>
      </c>
      <c r="AY550" s="16">
        <v>0.25</v>
      </c>
      <c r="AZ550" s="16">
        <v>0</v>
      </c>
      <c r="BA550" s="16">
        <v>0.5</v>
      </c>
      <c r="BB550" s="16">
        <v>0.44897959183673503</v>
      </c>
      <c r="BC550" s="16">
        <v>0.214285714285714</v>
      </c>
      <c r="BD550" s="16">
        <v>0.4</v>
      </c>
      <c r="BE550" s="16">
        <v>0.53600000000000003</v>
      </c>
      <c r="BF550" s="16">
        <v>0.47058823529411797</v>
      </c>
      <c r="BG550" s="16">
        <v>0.16666666666666699</v>
      </c>
      <c r="BH550" s="16">
        <v>0.36170212765957399</v>
      </c>
      <c r="BI550" s="16">
        <v>0.38461538461538503</v>
      </c>
      <c r="BJ550" s="16">
        <v>0.28571428571428598</v>
      </c>
      <c r="BK550" s="16">
        <v>0.157894736842105</v>
      </c>
      <c r="BL550" s="16">
        <v>0.44444444444444398</v>
      </c>
      <c r="BM550" s="16">
        <v>0.45454545454545497</v>
      </c>
      <c r="BN550" s="16">
        <v>0.375</v>
      </c>
      <c r="BO550" s="16"/>
      <c r="BP550" s="16">
        <v>0.491442542787286</v>
      </c>
      <c r="BQ550" s="16"/>
      <c r="BR550" s="16">
        <v>0.44680851063829802</v>
      </c>
      <c r="BS550" s="16"/>
      <c r="BT550" s="16">
        <v>0.50447761194029805</v>
      </c>
    </row>
    <row r="551" spans="2:72" x14ac:dyDescent="0.2">
      <c r="B551" t="s">
        <v>292</v>
      </c>
      <c r="C551" s="16">
        <v>0.38703339882121801</v>
      </c>
      <c r="D551" s="16">
        <v>0.37688442211055301</v>
      </c>
      <c r="E551" s="16">
        <v>0.418604651162791</v>
      </c>
      <c r="F551" s="16">
        <v>9.5238095238095205E-2</v>
      </c>
      <c r="G551" s="16">
        <v>0.48484848484848497</v>
      </c>
      <c r="H551" s="16">
        <v>0.36</v>
      </c>
      <c r="I551" s="16">
        <v>0.37288135593220301</v>
      </c>
      <c r="J551" s="16">
        <v>0.44444444444444398</v>
      </c>
      <c r="K551" s="16">
        <v>0.52380952380952395</v>
      </c>
      <c r="L551" s="16">
        <v>0.43589743589743601</v>
      </c>
      <c r="M551" s="16">
        <v>0.57142857142857095</v>
      </c>
      <c r="N551" s="16">
        <v>0.1875</v>
      </c>
      <c r="O551" s="16">
        <v>0</v>
      </c>
      <c r="P551" s="16"/>
      <c r="Q551" s="16">
        <v>0.35714285714285698</v>
      </c>
      <c r="R551" s="16">
        <v>0.41666666666666702</v>
      </c>
      <c r="S551" s="16">
        <v>0.29411764705882398</v>
      </c>
      <c r="T551" s="16">
        <v>0.38709677419354799</v>
      </c>
      <c r="U551" s="16">
        <v>0.33333333333333298</v>
      </c>
      <c r="V551" s="16">
        <v>0.480769230769231</v>
      </c>
      <c r="W551" s="16">
        <v>0.42857142857142899</v>
      </c>
      <c r="X551" s="16">
        <v>0.36363636363636398</v>
      </c>
      <c r="Y551" s="16">
        <v>0.375</v>
      </c>
      <c r="Z551" s="16"/>
      <c r="AA551" s="16">
        <v>0.40776699029126201</v>
      </c>
      <c r="AB551" s="16">
        <v>0.37293729372937301</v>
      </c>
      <c r="AC551" s="16"/>
      <c r="AD551" s="16">
        <v>0.36585365853658502</v>
      </c>
      <c r="AE551" s="16">
        <v>0.31818181818181801</v>
      </c>
      <c r="AF551" s="16">
        <v>0.16666666666666699</v>
      </c>
      <c r="AG551" s="16">
        <v>0.53658536585365901</v>
      </c>
      <c r="AH551" s="16">
        <v>0.40540540540540498</v>
      </c>
      <c r="AI551" s="16">
        <v>0.45454545454545497</v>
      </c>
      <c r="AJ551" s="16">
        <v>0.29487179487179499</v>
      </c>
      <c r="AK551" s="16">
        <v>0.43076923076923102</v>
      </c>
      <c r="AL551" s="16">
        <v>0.43333333333333302</v>
      </c>
      <c r="AM551" s="16">
        <v>0.34693877551020402</v>
      </c>
      <c r="AN551" s="16"/>
      <c r="AO551" s="16">
        <v>0.420382165605096</v>
      </c>
      <c r="AP551" s="16">
        <v>0.391608391608392</v>
      </c>
      <c r="AQ551" s="16">
        <v>0.394230769230769</v>
      </c>
      <c r="AR551" s="16">
        <v>0.409836065573771</v>
      </c>
      <c r="AS551" s="16">
        <v>0.17647058823529399</v>
      </c>
      <c r="AT551" s="16">
        <v>0.33333333333333298</v>
      </c>
      <c r="AU551" s="16"/>
      <c r="AV551" s="16">
        <v>0.66666666666666696</v>
      </c>
      <c r="AW551" s="16">
        <v>1</v>
      </c>
      <c r="AX551" s="16">
        <v>0.30645161290322598</v>
      </c>
      <c r="AY551" s="16">
        <v>0.5</v>
      </c>
      <c r="AZ551" s="16">
        <v>0</v>
      </c>
      <c r="BA551" s="16">
        <v>0.375</v>
      </c>
      <c r="BB551" s="16">
        <v>0.36734693877551</v>
      </c>
      <c r="BC551" s="16">
        <v>0.57142857142857095</v>
      </c>
      <c r="BD551" s="16">
        <v>0.4</v>
      </c>
      <c r="BE551" s="16">
        <v>0.32800000000000001</v>
      </c>
      <c r="BF551" s="16">
        <v>0.41176470588235298</v>
      </c>
      <c r="BG551" s="16">
        <v>0.66666666666666696</v>
      </c>
      <c r="BH551" s="16">
        <v>0.38297872340425498</v>
      </c>
      <c r="BI551" s="16">
        <v>0.38461538461538503</v>
      </c>
      <c r="BJ551" s="16">
        <v>0.71428571428571397</v>
      </c>
      <c r="BK551" s="16">
        <v>0.63157894736842102</v>
      </c>
      <c r="BL551" s="16">
        <v>0.33333333333333298</v>
      </c>
      <c r="BM551" s="16">
        <v>0.18181818181818199</v>
      </c>
      <c r="BN551" s="16">
        <v>0.4375</v>
      </c>
      <c r="BO551" s="16"/>
      <c r="BP551" s="16">
        <v>0.36674816625916901</v>
      </c>
      <c r="BQ551" s="16"/>
      <c r="BR551" s="16">
        <v>0.39243498817966899</v>
      </c>
      <c r="BS551" s="16"/>
      <c r="BT551" s="16">
        <v>0.370149253731343</v>
      </c>
    </row>
    <row r="552" spans="2:72" x14ac:dyDescent="0.2">
      <c r="B552" t="s">
        <v>293</v>
      </c>
      <c r="C552" s="16">
        <v>0.113948919449902</v>
      </c>
      <c r="D552" s="16">
        <v>8.5427135678391997E-2</v>
      </c>
      <c r="E552" s="16">
        <v>0.162790697674419</v>
      </c>
      <c r="F552" s="16">
        <v>0.33333333333333298</v>
      </c>
      <c r="G552" s="16">
        <v>0.12121212121212099</v>
      </c>
      <c r="H552" s="16">
        <v>0.16</v>
      </c>
      <c r="I552" s="16">
        <v>0.101694915254237</v>
      </c>
      <c r="J552" s="16">
        <v>0.25925925925925902</v>
      </c>
      <c r="K552" s="16">
        <v>4.7619047619047603E-2</v>
      </c>
      <c r="L552" s="16">
        <v>7.69230769230769E-2</v>
      </c>
      <c r="M552" s="16">
        <v>4.7619047619047603E-2</v>
      </c>
      <c r="N552" s="16">
        <v>6.25E-2</v>
      </c>
      <c r="O552" s="16">
        <v>0</v>
      </c>
      <c r="P552" s="16"/>
      <c r="Q552" s="16">
        <v>0.214285714285714</v>
      </c>
      <c r="R552" s="16">
        <v>0.16666666666666699</v>
      </c>
      <c r="S552" s="16">
        <v>0.29411764705882398</v>
      </c>
      <c r="T552" s="16">
        <v>0.16129032258064499</v>
      </c>
      <c r="U552" s="16">
        <v>0.16666666666666699</v>
      </c>
      <c r="V552" s="16">
        <v>7.69230769230769E-2</v>
      </c>
      <c r="W552" s="16">
        <v>8.9285714285714302E-2</v>
      </c>
      <c r="X552" s="16">
        <v>7.2727272727272696E-2</v>
      </c>
      <c r="Y552" s="16">
        <v>0.104838709677419</v>
      </c>
      <c r="Z552" s="16"/>
      <c r="AA552" s="16">
        <v>0.13592233009708701</v>
      </c>
      <c r="AB552" s="16">
        <v>9.9009900990099001E-2</v>
      </c>
      <c r="AC552" s="16"/>
      <c r="AD552" s="16">
        <v>0.19512195121951201</v>
      </c>
      <c r="AE552" s="16">
        <v>0.18181818181818199</v>
      </c>
      <c r="AF552" s="16">
        <v>0.27777777777777801</v>
      </c>
      <c r="AG552" s="16">
        <v>9.7560975609756101E-2</v>
      </c>
      <c r="AH552" s="16">
        <v>0.135135135135135</v>
      </c>
      <c r="AI552" s="16">
        <v>0.11363636363636399</v>
      </c>
      <c r="AJ552" s="16">
        <v>8.9743589743589702E-2</v>
      </c>
      <c r="AK552" s="16">
        <v>0.107692307692308</v>
      </c>
      <c r="AL552" s="16">
        <v>0.05</v>
      </c>
      <c r="AM552" s="16">
        <v>0.102040816326531</v>
      </c>
      <c r="AN552" s="16"/>
      <c r="AO552" s="16">
        <v>0.16560509554140099</v>
      </c>
      <c r="AP552" s="16">
        <v>0.111888111888112</v>
      </c>
      <c r="AQ552" s="16">
        <v>8.6538461538461495E-2</v>
      </c>
      <c r="AR552" s="16">
        <v>8.1967213114754106E-2</v>
      </c>
      <c r="AS552" s="16">
        <v>2.9411764705882401E-2</v>
      </c>
      <c r="AT552" s="16">
        <v>0</v>
      </c>
      <c r="AU552" s="16"/>
      <c r="AV552" s="16">
        <v>0.16666666666666699</v>
      </c>
      <c r="AW552" s="16">
        <v>0</v>
      </c>
      <c r="AX552" s="16">
        <v>6.4516129032258104E-2</v>
      </c>
      <c r="AY552" s="16">
        <v>0.25</v>
      </c>
      <c r="AZ552" s="16">
        <v>0</v>
      </c>
      <c r="BA552" s="16">
        <v>6.25E-2</v>
      </c>
      <c r="BB552" s="16">
        <v>0.102040816326531</v>
      </c>
      <c r="BC552" s="16">
        <v>0.14285714285714299</v>
      </c>
      <c r="BD552" s="16">
        <v>0.2</v>
      </c>
      <c r="BE552" s="16">
        <v>9.6000000000000002E-2</v>
      </c>
      <c r="BF552" s="16">
        <v>7.3529411764705899E-2</v>
      </c>
      <c r="BG552" s="16">
        <v>0.16666666666666699</v>
      </c>
      <c r="BH552" s="16">
        <v>0.23404255319148901</v>
      </c>
      <c r="BI552" s="16">
        <v>0.230769230769231</v>
      </c>
      <c r="BJ552" s="16">
        <v>0</v>
      </c>
      <c r="BK552" s="16">
        <v>0.157894736842105</v>
      </c>
      <c r="BL552" s="16">
        <v>0.16666666666666699</v>
      </c>
      <c r="BM552" s="16">
        <v>9.0909090909090898E-2</v>
      </c>
      <c r="BN552" s="16">
        <v>0.125</v>
      </c>
      <c r="BO552" s="16"/>
      <c r="BP552" s="16">
        <v>0.102689486552567</v>
      </c>
      <c r="BQ552" s="16"/>
      <c r="BR552" s="16">
        <v>0.115839243498818</v>
      </c>
      <c r="BS552" s="16"/>
      <c r="BT552" s="16">
        <v>9.2537313432835805E-2</v>
      </c>
    </row>
    <row r="553" spans="2:72" x14ac:dyDescent="0.2">
      <c r="B553" t="s">
        <v>294</v>
      </c>
      <c r="C553" s="16">
        <v>3.3398821218074699E-2</v>
      </c>
      <c r="D553" s="16">
        <v>2.5125628140703501E-2</v>
      </c>
      <c r="E553" s="16">
        <v>6.9767441860465101E-2</v>
      </c>
      <c r="F553" s="16">
        <v>4.7619047619047603E-2</v>
      </c>
      <c r="G553" s="16">
        <v>3.03030303030303E-2</v>
      </c>
      <c r="H553" s="16">
        <v>0</v>
      </c>
      <c r="I553" s="16">
        <v>3.3898305084745797E-2</v>
      </c>
      <c r="J553" s="16">
        <v>0</v>
      </c>
      <c r="K553" s="16">
        <v>4.7619047619047603E-2</v>
      </c>
      <c r="L553" s="16">
        <v>5.1282051282051301E-2</v>
      </c>
      <c r="M553" s="16">
        <v>4.7619047619047603E-2</v>
      </c>
      <c r="N553" s="16">
        <v>0</v>
      </c>
      <c r="O553" s="16">
        <v>0.2</v>
      </c>
      <c r="P553" s="16"/>
      <c r="Q553" s="16">
        <v>0.14285714285714299</v>
      </c>
      <c r="R553" s="16">
        <v>0</v>
      </c>
      <c r="S553" s="16">
        <v>5.8823529411764698E-2</v>
      </c>
      <c r="T553" s="16">
        <v>3.2258064516128997E-2</v>
      </c>
      <c r="U553" s="16">
        <v>0</v>
      </c>
      <c r="V553" s="16">
        <v>3.8461538461538498E-2</v>
      </c>
      <c r="W553" s="16">
        <v>3.5714285714285698E-2</v>
      </c>
      <c r="X553" s="16">
        <v>3.6363636363636397E-2</v>
      </c>
      <c r="Y553" s="16">
        <v>2.8225806451612899E-2</v>
      </c>
      <c r="Z553" s="16"/>
      <c r="AA553" s="16">
        <v>3.8834951456310697E-2</v>
      </c>
      <c r="AB553" s="16">
        <v>2.9702970297029702E-2</v>
      </c>
      <c r="AC553" s="16"/>
      <c r="AD553" s="16">
        <v>4.8780487804878099E-2</v>
      </c>
      <c r="AE553" s="16">
        <v>4.5454545454545497E-2</v>
      </c>
      <c r="AF553" s="16">
        <v>0.16666666666666699</v>
      </c>
      <c r="AG553" s="16">
        <v>4.8780487804878099E-2</v>
      </c>
      <c r="AH553" s="16">
        <v>2.7027027027027001E-2</v>
      </c>
      <c r="AI553" s="16">
        <v>2.27272727272727E-2</v>
      </c>
      <c r="AJ553" s="16">
        <v>1.2820512820512799E-2</v>
      </c>
      <c r="AK553" s="16">
        <v>1.5384615384615399E-2</v>
      </c>
      <c r="AL553" s="16">
        <v>1.6666666666666701E-2</v>
      </c>
      <c r="AM553" s="16">
        <v>4.08163265306122E-2</v>
      </c>
      <c r="AN553" s="16"/>
      <c r="AO553" s="16">
        <v>4.4585987261146501E-2</v>
      </c>
      <c r="AP553" s="16">
        <v>4.8951048951049E-2</v>
      </c>
      <c r="AQ553" s="16">
        <v>1.9230769230769201E-2</v>
      </c>
      <c r="AR553" s="16">
        <v>1.63934426229508E-2</v>
      </c>
      <c r="AS553" s="16">
        <v>0</v>
      </c>
      <c r="AT553" s="16">
        <v>0</v>
      </c>
      <c r="AU553" s="16"/>
      <c r="AV553" s="16">
        <v>0</v>
      </c>
      <c r="AW553" s="16">
        <v>0</v>
      </c>
      <c r="AX553" s="16">
        <v>1.6129032258064498E-2</v>
      </c>
      <c r="AY553" s="16">
        <v>0</v>
      </c>
      <c r="AZ553" s="16">
        <v>1</v>
      </c>
      <c r="BA553" s="16">
        <v>3.125E-2</v>
      </c>
      <c r="BB553" s="16">
        <v>4.08163265306122E-2</v>
      </c>
      <c r="BC553" s="16">
        <v>7.1428571428571397E-2</v>
      </c>
      <c r="BD553" s="16">
        <v>0</v>
      </c>
      <c r="BE553" s="16">
        <v>3.2000000000000001E-2</v>
      </c>
      <c r="BF553" s="16">
        <v>2.9411764705882401E-2</v>
      </c>
      <c r="BG553" s="16">
        <v>0</v>
      </c>
      <c r="BH553" s="16">
        <v>2.1276595744680899E-2</v>
      </c>
      <c r="BI553" s="16">
        <v>0</v>
      </c>
      <c r="BJ553" s="16">
        <v>0</v>
      </c>
      <c r="BK553" s="16">
        <v>5.2631578947368397E-2</v>
      </c>
      <c r="BL553" s="16">
        <v>5.5555555555555601E-2</v>
      </c>
      <c r="BM553" s="16">
        <v>0.18181818181818199</v>
      </c>
      <c r="BN553" s="16">
        <v>0</v>
      </c>
      <c r="BO553" s="16"/>
      <c r="BP553" s="16">
        <v>3.1784841075794601E-2</v>
      </c>
      <c r="BQ553" s="16"/>
      <c r="BR553" s="16">
        <v>3.07328605200946E-2</v>
      </c>
      <c r="BS553" s="16"/>
      <c r="BT553" s="16">
        <v>2.0895522388059699E-2</v>
      </c>
    </row>
    <row r="554" spans="2:72" x14ac:dyDescent="0.2">
      <c r="B554" t="s">
        <v>295</v>
      </c>
      <c r="C554" s="16">
        <v>9.8231827111984298E-3</v>
      </c>
      <c r="D554" s="16">
        <v>1.00502512562814E-2</v>
      </c>
      <c r="E554" s="16">
        <v>0</v>
      </c>
      <c r="F554" s="16">
        <v>4.7619047619047603E-2</v>
      </c>
      <c r="G554" s="16">
        <v>0</v>
      </c>
      <c r="H554" s="16">
        <v>0</v>
      </c>
      <c r="I554" s="16">
        <v>0</v>
      </c>
      <c r="J554" s="16">
        <v>7.4074074074074098E-2</v>
      </c>
      <c r="K554" s="16">
        <v>0</v>
      </c>
      <c r="L554" s="16">
        <v>0</v>
      </c>
      <c r="M554" s="16">
        <v>0</v>
      </c>
      <c r="N554" s="16">
        <v>0</v>
      </c>
      <c r="O554" s="16">
        <v>0</v>
      </c>
      <c r="P554" s="16"/>
      <c r="Q554" s="16">
        <v>0</v>
      </c>
      <c r="R554" s="16">
        <v>0.25</v>
      </c>
      <c r="S554" s="16">
        <v>0</v>
      </c>
      <c r="T554" s="16">
        <v>3.2258064516128997E-2</v>
      </c>
      <c r="U554" s="16">
        <v>0</v>
      </c>
      <c r="V554" s="16">
        <v>0</v>
      </c>
      <c r="W554" s="16">
        <v>0</v>
      </c>
      <c r="X554" s="16">
        <v>1.8181818181818198E-2</v>
      </c>
      <c r="Y554" s="16">
        <v>0</v>
      </c>
      <c r="Z554" s="16"/>
      <c r="AA554" s="16">
        <v>1.94174757281553E-2</v>
      </c>
      <c r="AB554" s="16">
        <v>3.3003300330032999E-3</v>
      </c>
      <c r="AC554" s="16"/>
      <c r="AD554" s="16">
        <v>4.8780487804878099E-2</v>
      </c>
      <c r="AE554" s="16">
        <v>4.5454545454545497E-2</v>
      </c>
      <c r="AF554" s="16">
        <v>0</v>
      </c>
      <c r="AG554" s="16">
        <v>0</v>
      </c>
      <c r="AH554" s="16">
        <v>0</v>
      </c>
      <c r="AI554" s="16">
        <v>4.5454545454545497E-2</v>
      </c>
      <c r="AJ554" s="16">
        <v>0</v>
      </c>
      <c r="AK554" s="16">
        <v>0</v>
      </c>
      <c r="AL554" s="16">
        <v>0</v>
      </c>
      <c r="AM554" s="16">
        <v>0</v>
      </c>
      <c r="AN554" s="16"/>
      <c r="AO554" s="16">
        <v>1.27388535031847E-2</v>
      </c>
      <c r="AP554" s="16">
        <v>6.9930069930069904E-3</v>
      </c>
      <c r="AQ554" s="16">
        <v>0</v>
      </c>
      <c r="AR554" s="16">
        <v>3.2786885245901599E-2</v>
      </c>
      <c r="AS554" s="16">
        <v>0</v>
      </c>
      <c r="AT554" s="16">
        <v>0</v>
      </c>
      <c r="AU554" s="16"/>
      <c r="AV554" s="16">
        <v>0</v>
      </c>
      <c r="AW554" s="16">
        <v>0</v>
      </c>
      <c r="AX554" s="16">
        <v>0</v>
      </c>
      <c r="AY554" s="16">
        <v>0</v>
      </c>
      <c r="AZ554" s="16">
        <v>0</v>
      </c>
      <c r="BA554" s="16">
        <v>0</v>
      </c>
      <c r="BB554" s="16">
        <v>2.04081632653061E-2</v>
      </c>
      <c r="BC554" s="16">
        <v>0</v>
      </c>
      <c r="BD554" s="16">
        <v>0</v>
      </c>
      <c r="BE554" s="16">
        <v>8.0000000000000002E-3</v>
      </c>
      <c r="BF554" s="16">
        <v>1.4705882352941201E-2</v>
      </c>
      <c r="BG554" s="16">
        <v>0</v>
      </c>
      <c r="BH554" s="16">
        <v>0</v>
      </c>
      <c r="BI554" s="16">
        <v>0</v>
      </c>
      <c r="BJ554" s="16">
        <v>0</v>
      </c>
      <c r="BK554" s="16">
        <v>0</v>
      </c>
      <c r="BL554" s="16">
        <v>0</v>
      </c>
      <c r="BM554" s="16">
        <v>9.0909090909090898E-2</v>
      </c>
      <c r="BN554" s="16">
        <v>6.25E-2</v>
      </c>
      <c r="BO554" s="16"/>
      <c r="BP554" s="16">
        <v>4.8899755501222502E-3</v>
      </c>
      <c r="BQ554" s="16"/>
      <c r="BR554" s="16">
        <v>1.1820330969267099E-2</v>
      </c>
      <c r="BS554" s="16"/>
      <c r="BT554" s="16">
        <v>8.9552238805970207E-3</v>
      </c>
    </row>
    <row r="555" spans="2:72" x14ac:dyDescent="0.2">
      <c r="B555" t="s">
        <v>90</v>
      </c>
      <c r="C555" s="16">
        <v>3.9292730844793702E-3</v>
      </c>
      <c r="D555" s="16">
        <v>0</v>
      </c>
      <c r="E555" s="16">
        <v>0</v>
      </c>
      <c r="F555" s="16">
        <v>4.7619047619047603E-2</v>
      </c>
      <c r="G555" s="16">
        <v>0</v>
      </c>
      <c r="H555" s="16">
        <v>0.04</v>
      </c>
      <c r="I555" s="16">
        <v>0</v>
      </c>
      <c r="J555" s="16">
        <v>0</v>
      </c>
      <c r="K555" s="16">
        <v>0</v>
      </c>
      <c r="L555" s="16">
        <v>0</v>
      </c>
      <c r="M555" s="16">
        <v>0</v>
      </c>
      <c r="N555" s="16">
        <v>0</v>
      </c>
      <c r="O555" s="16">
        <v>0</v>
      </c>
      <c r="P555" s="16"/>
      <c r="Q555" s="16">
        <v>0</v>
      </c>
      <c r="R555" s="16">
        <v>0</v>
      </c>
      <c r="S555" s="16">
        <v>0</v>
      </c>
      <c r="T555" s="16">
        <v>0</v>
      </c>
      <c r="U555" s="16">
        <v>4.1666666666666699E-2</v>
      </c>
      <c r="V555" s="16">
        <v>1.9230769230769201E-2</v>
      </c>
      <c r="W555" s="16">
        <v>0</v>
      </c>
      <c r="X555" s="16">
        <v>0</v>
      </c>
      <c r="Y555" s="16">
        <v>0</v>
      </c>
      <c r="Z555" s="16"/>
      <c r="AA555" s="16">
        <v>9.7087378640776708E-3</v>
      </c>
      <c r="AB555" s="16">
        <v>0</v>
      </c>
      <c r="AC555" s="16"/>
      <c r="AD555" s="16">
        <v>0</v>
      </c>
      <c r="AE555" s="16">
        <v>4.5454545454545497E-2</v>
      </c>
      <c r="AF555" s="16">
        <v>0</v>
      </c>
      <c r="AG555" s="16">
        <v>0</v>
      </c>
      <c r="AH555" s="16">
        <v>0</v>
      </c>
      <c r="AI555" s="16">
        <v>0</v>
      </c>
      <c r="AJ555" s="16">
        <v>1.2820512820512799E-2</v>
      </c>
      <c r="AK555" s="16">
        <v>0</v>
      </c>
      <c r="AL555" s="16">
        <v>0</v>
      </c>
      <c r="AM555" s="16">
        <v>0</v>
      </c>
      <c r="AN555" s="16"/>
      <c r="AO555" s="16">
        <v>1.27388535031847E-2</v>
      </c>
      <c r="AP555" s="16">
        <v>0</v>
      </c>
      <c r="AQ555" s="16">
        <v>0</v>
      </c>
      <c r="AR555" s="16">
        <v>0</v>
      </c>
      <c r="AS555" s="16">
        <v>0</v>
      </c>
      <c r="AT555" s="16">
        <v>0</v>
      </c>
      <c r="AU555" s="16"/>
      <c r="AV555" s="16">
        <v>0</v>
      </c>
      <c r="AW555" s="16">
        <v>0</v>
      </c>
      <c r="AX555" s="16">
        <v>0</v>
      </c>
      <c r="AY555" s="16">
        <v>0</v>
      </c>
      <c r="AZ555" s="16">
        <v>0</v>
      </c>
      <c r="BA555" s="16">
        <v>3.125E-2</v>
      </c>
      <c r="BB555" s="16">
        <v>2.04081632653061E-2</v>
      </c>
      <c r="BC555" s="16">
        <v>0</v>
      </c>
      <c r="BD555" s="16">
        <v>0</v>
      </c>
      <c r="BE555" s="16">
        <v>0</v>
      </c>
      <c r="BF555" s="16">
        <v>0</v>
      </c>
      <c r="BG555" s="16">
        <v>0</v>
      </c>
      <c r="BH555" s="16">
        <v>0</v>
      </c>
      <c r="BI555" s="16">
        <v>0</v>
      </c>
      <c r="BJ555" s="16">
        <v>0</v>
      </c>
      <c r="BK555" s="16">
        <v>0</v>
      </c>
      <c r="BL555" s="16">
        <v>0</v>
      </c>
      <c r="BM555" s="16">
        <v>0</v>
      </c>
      <c r="BN555" s="16">
        <v>0</v>
      </c>
      <c r="BO555" s="16"/>
      <c r="BP555" s="16">
        <v>2.4449877750611199E-3</v>
      </c>
      <c r="BQ555" s="16"/>
      <c r="BR555" s="16">
        <v>2.36406619385343E-3</v>
      </c>
      <c r="BS555" s="16"/>
      <c r="BT555" s="16">
        <v>2.9850746268656699E-3</v>
      </c>
    </row>
    <row r="556" spans="2:72" x14ac:dyDescent="0.2">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row>
    <row r="557" spans="2:72" x14ac:dyDescent="0.2">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row>
    <row r="558" spans="2:72" x14ac:dyDescent="0.2">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row>
    <row r="559" spans="2:72" x14ac:dyDescent="0.2">
      <c r="B559" s="6" t="s">
        <v>318</v>
      </c>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row>
    <row r="560" spans="2:72" x14ac:dyDescent="0.2">
      <c r="B560" s="22" t="s">
        <v>297</v>
      </c>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row>
    <row r="561" spans="2:72" x14ac:dyDescent="0.2">
      <c r="B561" t="s">
        <v>291</v>
      </c>
      <c r="C561" s="16">
        <v>0.522593320235756</v>
      </c>
      <c r="D561" s="16">
        <v>0.55778894472361795</v>
      </c>
      <c r="E561" s="16">
        <v>0.39534883720930197</v>
      </c>
      <c r="F561" s="16">
        <v>0.33333333333333298</v>
      </c>
      <c r="G561" s="16">
        <v>0.51515151515151503</v>
      </c>
      <c r="H561" s="16">
        <v>0.64</v>
      </c>
      <c r="I561" s="16">
        <v>0.50847457627118597</v>
      </c>
      <c r="J561" s="16">
        <v>0.407407407407407</v>
      </c>
      <c r="K561" s="16">
        <v>0.61904761904761896</v>
      </c>
      <c r="L561" s="16">
        <v>0.53846153846153799</v>
      </c>
      <c r="M561" s="16">
        <v>0.42857142857142899</v>
      </c>
      <c r="N561" s="16">
        <v>0.75</v>
      </c>
      <c r="O561" s="16">
        <v>0.4</v>
      </c>
      <c r="P561" s="16"/>
      <c r="Q561" s="16">
        <v>0.28571428571428598</v>
      </c>
      <c r="R561" s="16">
        <v>0.33333333333333298</v>
      </c>
      <c r="S561" s="16">
        <v>0.41176470588235298</v>
      </c>
      <c r="T561" s="16">
        <v>0.41935483870967699</v>
      </c>
      <c r="U561" s="16">
        <v>0.66666666666666696</v>
      </c>
      <c r="V561" s="16">
        <v>0.44230769230769201</v>
      </c>
      <c r="W561" s="16">
        <v>0.53571428571428603</v>
      </c>
      <c r="X561" s="16">
        <v>0.41818181818181799</v>
      </c>
      <c r="Y561" s="16">
        <v>0.58870967741935498</v>
      </c>
      <c r="Z561" s="16"/>
      <c r="AA561" s="16">
        <v>0.470873786407767</v>
      </c>
      <c r="AB561" s="16">
        <v>0.55775577557755796</v>
      </c>
      <c r="AC561" s="16"/>
      <c r="AD561" s="16">
        <v>0.219512195121951</v>
      </c>
      <c r="AE561" s="16">
        <v>0.5</v>
      </c>
      <c r="AF561" s="16">
        <v>0.38888888888888901</v>
      </c>
      <c r="AG561" s="16">
        <v>0.439024390243902</v>
      </c>
      <c r="AH561" s="16">
        <v>0.40540540540540498</v>
      </c>
      <c r="AI561" s="16">
        <v>0.61363636363636398</v>
      </c>
      <c r="AJ561" s="16">
        <v>0.58974358974358998</v>
      </c>
      <c r="AK561" s="16">
        <v>0.52307692307692299</v>
      </c>
      <c r="AL561" s="16">
        <v>0.6</v>
      </c>
      <c r="AM561" s="16">
        <v>0.61224489795918402</v>
      </c>
      <c r="AN561" s="16"/>
      <c r="AO561" s="16">
        <v>0.42675159235668803</v>
      </c>
      <c r="AP561" s="16">
        <v>0.54545454545454497</v>
      </c>
      <c r="AQ561" s="16">
        <v>0.50961538461538503</v>
      </c>
      <c r="AR561" s="16">
        <v>0.63934426229508201</v>
      </c>
      <c r="AS561" s="16">
        <v>0.64705882352941202</v>
      </c>
      <c r="AT561" s="16">
        <v>0.5</v>
      </c>
      <c r="AU561" s="16"/>
      <c r="AV561" s="16">
        <v>0.16666666666666699</v>
      </c>
      <c r="AW561" s="16">
        <v>0.5</v>
      </c>
      <c r="AX561" s="16">
        <v>0.69354838709677402</v>
      </c>
      <c r="AY561" s="16">
        <v>0.25</v>
      </c>
      <c r="AZ561" s="16">
        <v>0</v>
      </c>
      <c r="BA561" s="16">
        <v>0.5625</v>
      </c>
      <c r="BB561" s="16">
        <v>0.42857142857142899</v>
      </c>
      <c r="BC561" s="16">
        <v>0.214285714285714</v>
      </c>
      <c r="BD561" s="16">
        <v>0.4</v>
      </c>
      <c r="BE561" s="16">
        <v>0.52800000000000002</v>
      </c>
      <c r="BF561" s="16">
        <v>0.57352941176470595</v>
      </c>
      <c r="BG561" s="16">
        <v>0.83333333333333304</v>
      </c>
      <c r="BH561" s="16">
        <v>0.55319148936170204</v>
      </c>
      <c r="BI561" s="16">
        <v>0.46153846153846201</v>
      </c>
      <c r="BJ561" s="16">
        <v>0.42857142857142899</v>
      </c>
      <c r="BK561" s="16">
        <v>0.36842105263157898</v>
      </c>
      <c r="BL561" s="16">
        <v>0.55555555555555602</v>
      </c>
      <c r="BM561" s="16">
        <v>0.36363636363636398</v>
      </c>
      <c r="BN561" s="16">
        <v>0.5625</v>
      </c>
      <c r="BO561" s="16"/>
      <c r="BP561" s="16">
        <v>0.56234718826405905</v>
      </c>
      <c r="BQ561" s="16"/>
      <c r="BR561" s="16">
        <v>0.51536643026004703</v>
      </c>
      <c r="BS561" s="16"/>
      <c r="BT561" s="16">
        <v>0.55223880597014896</v>
      </c>
    </row>
    <row r="562" spans="2:72" x14ac:dyDescent="0.2">
      <c r="B562" t="s">
        <v>292</v>
      </c>
      <c r="C562" s="16">
        <v>0.33202357563850698</v>
      </c>
      <c r="D562" s="16">
        <v>0.31155778894472402</v>
      </c>
      <c r="E562" s="16">
        <v>0.39534883720930197</v>
      </c>
      <c r="F562" s="16">
        <v>0.38095238095238099</v>
      </c>
      <c r="G562" s="16">
        <v>0.36363636363636398</v>
      </c>
      <c r="H562" s="16">
        <v>0.16</v>
      </c>
      <c r="I562" s="16">
        <v>0.355932203389831</v>
      </c>
      <c r="J562" s="16">
        <v>0.296296296296296</v>
      </c>
      <c r="K562" s="16">
        <v>0.238095238095238</v>
      </c>
      <c r="L562" s="16">
        <v>0.43589743589743601</v>
      </c>
      <c r="M562" s="16">
        <v>0.476190476190476</v>
      </c>
      <c r="N562" s="16">
        <v>0.125</v>
      </c>
      <c r="O562" s="16">
        <v>0.6</v>
      </c>
      <c r="P562" s="16"/>
      <c r="Q562" s="16">
        <v>0.214285714285714</v>
      </c>
      <c r="R562" s="16">
        <v>0.33333333333333298</v>
      </c>
      <c r="S562" s="16">
        <v>0.35294117647058798</v>
      </c>
      <c r="T562" s="16">
        <v>0.38709677419354799</v>
      </c>
      <c r="U562" s="16">
        <v>0.20833333333333301</v>
      </c>
      <c r="V562" s="16">
        <v>0.40384615384615402</v>
      </c>
      <c r="W562" s="16">
        <v>0.30357142857142899</v>
      </c>
      <c r="X562" s="16">
        <v>0.381818181818182</v>
      </c>
      <c r="Y562" s="16">
        <v>0.32258064516128998</v>
      </c>
      <c r="Z562" s="16"/>
      <c r="AA562" s="16">
        <v>0.33009708737864102</v>
      </c>
      <c r="AB562" s="16">
        <v>0.33333333333333298</v>
      </c>
      <c r="AC562" s="16"/>
      <c r="AD562" s="16">
        <v>0.41463414634146301</v>
      </c>
      <c r="AE562" s="16">
        <v>0.31818181818181801</v>
      </c>
      <c r="AF562" s="16">
        <v>0.44444444444444398</v>
      </c>
      <c r="AG562" s="16">
        <v>0.34146341463414598</v>
      </c>
      <c r="AH562" s="16">
        <v>0.27027027027027001</v>
      </c>
      <c r="AI562" s="16">
        <v>0.29545454545454503</v>
      </c>
      <c r="AJ562" s="16">
        <v>0.269230769230769</v>
      </c>
      <c r="AK562" s="16">
        <v>0.4</v>
      </c>
      <c r="AL562" s="16">
        <v>0.36666666666666697</v>
      </c>
      <c r="AM562" s="16">
        <v>0.30612244897959201</v>
      </c>
      <c r="AN562" s="16"/>
      <c r="AO562" s="16">
        <v>0.39490445859872603</v>
      </c>
      <c r="AP562" s="16">
        <v>0.31468531468531502</v>
      </c>
      <c r="AQ562" s="16">
        <v>0.355769230769231</v>
      </c>
      <c r="AR562" s="16">
        <v>0.213114754098361</v>
      </c>
      <c r="AS562" s="16">
        <v>0.29411764705882398</v>
      </c>
      <c r="AT562" s="16">
        <v>0.33333333333333298</v>
      </c>
      <c r="AU562" s="16"/>
      <c r="AV562" s="16">
        <v>0.33333333333333298</v>
      </c>
      <c r="AW562" s="16">
        <v>0</v>
      </c>
      <c r="AX562" s="16">
        <v>0.241935483870968</v>
      </c>
      <c r="AY562" s="16">
        <v>0.5</v>
      </c>
      <c r="AZ562" s="16">
        <v>0</v>
      </c>
      <c r="BA562" s="16">
        <v>0.34375</v>
      </c>
      <c r="BB562" s="16">
        <v>0.34693877551020402</v>
      </c>
      <c r="BC562" s="16">
        <v>0.64285714285714302</v>
      </c>
      <c r="BD562" s="16">
        <v>0.4</v>
      </c>
      <c r="BE562" s="16">
        <v>0.35199999999999998</v>
      </c>
      <c r="BF562" s="16">
        <v>0.29411764705882398</v>
      </c>
      <c r="BG562" s="16">
        <v>0.16666666666666699</v>
      </c>
      <c r="BH562" s="16">
        <v>0.29787234042553201</v>
      </c>
      <c r="BI562" s="16">
        <v>0.46153846153846201</v>
      </c>
      <c r="BJ562" s="16">
        <v>0.42857142857142899</v>
      </c>
      <c r="BK562" s="16">
        <v>0.36842105263157898</v>
      </c>
      <c r="BL562" s="16">
        <v>0.33333333333333298</v>
      </c>
      <c r="BM562" s="16">
        <v>0.27272727272727298</v>
      </c>
      <c r="BN562" s="16">
        <v>0.3125</v>
      </c>
      <c r="BO562" s="16"/>
      <c r="BP562" s="16">
        <v>0.31540342298288498</v>
      </c>
      <c r="BQ562" s="16"/>
      <c r="BR562" s="16">
        <v>0.34515366430260003</v>
      </c>
      <c r="BS562" s="16"/>
      <c r="BT562" s="16">
        <v>0.33432835820895501</v>
      </c>
    </row>
    <row r="563" spans="2:72" x14ac:dyDescent="0.2">
      <c r="B563" t="s">
        <v>293</v>
      </c>
      <c r="C563" s="16">
        <v>9.4302554027504898E-2</v>
      </c>
      <c r="D563" s="16">
        <v>8.0402010050251299E-2</v>
      </c>
      <c r="E563" s="16">
        <v>0.162790697674419</v>
      </c>
      <c r="F563" s="16">
        <v>0.19047619047618999</v>
      </c>
      <c r="G563" s="16">
        <v>0.12121212121212099</v>
      </c>
      <c r="H563" s="16">
        <v>0.16</v>
      </c>
      <c r="I563" s="16">
        <v>8.4745762711864403E-2</v>
      </c>
      <c r="J563" s="16">
        <v>0.148148148148148</v>
      </c>
      <c r="K563" s="16">
        <v>4.7619047619047603E-2</v>
      </c>
      <c r="L563" s="16">
        <v>2.5641025641025599E-2</v>
      </c>
      <c r="M563" s="16">
        <v>9.5238095238095205E-2</v>
      </c>
      <c r="N563" s="16">
        <v>0</v>
      </c>
      <c r="O563" s="16">
        <v>0</v>
      </c>
      <c r="P563" s="16"/>
      <c r="Q563" s="16">
        <v>0.214285714285714</v>
      </c>
      <c r="R563" s="16">
        <v>8.3333333333333301E-2</v>
      </c>
      <c r="S563" s="16">
        <v>0.11764705882352899</v>
      </c>
      <c r="T563" s="16">
        <v>0.16129032258064499</v>
      </c>
      <c r="U563" s="16">
        <v>0.125</v>
      </c>
      <c r="V563" s="16">
        <v>7.69230769230769E-2</v>
      </c>
      <c r="W563" s="16">
        <v>0.14285714285714299</v>
      </c>
      <c r="X563" s="16">
        <v>0.12727272727272701</v>
      </c>
      <c r="Y563" s="16">
        <v>6.0483870967741903E-2</v>
      </c>
      <c r="Z563" s="16"/>
      <c r="AA563" s="16">
        <v>0.12621359223301001</v>
      </c>
      <c r="AB563" s="16">
        <v>7.2607260726072598E-2</v>
      </c>
      <c r="AC563" s="16"/>
      <c r="AD563" s="16">
        <v>0.17073170731707299</v>
      </c>
      <c r="AE563" s="16">
        <v>4.5454545454545497E-2</v>
      </c>
      <c r="AF563" s="16">
        <v>0.16666666666666699</v>
      </c>
      <c r="AG563" s="16">
        <v>0.12195121951219499</v>
      </c>
      <c r="AH563" s="16">
        <v>0.24324324324324301</v>
      </c>
      <c r="AI563" s="16">
        <v>6.8181818181818205E-2</v>
      </c>
      <c r="AJ563" s="16">
        <v>0.102564102564103</v>
      </c>
      <c r="AK563" s="16">
        <v>7.69230769230769E-2</v>
      </c>
      <c r="AL563" s="16">
        <v>3.3333333333333298E-2</v>
      </c>
      <c r="AM563" s="16">
        <v>5.10204081632653E-2</v>
      </c>
      <c r="AN563" s="16"/>
      <c r="AO563" s="16">
        <v>9.5541401273885398E-2</v>
      </c>
      <c r="AP563" s="16">
        <v>0.10489510489510501</v>
      </c>
      <c r="AQ563" s="16">
        <v>9.6153846153846201E-2</v>
      </c>
      <c r="AR563" s="16">
        <v>9.8360655737704902E-2</v>
      </c>
      <c r="AS563" s="16">
        <v>5.8823529411764698E-2</v>
      </c>
      <c r="AT563" s="16">
        <v>0</v>
      </c>
      <c r="AU563" s="16"/>
      <c r="AV563" s="16">
        <v>0.16666666666666699</v>
      </c>
      <c r="AW563" s="16">
        <v>0</v>
      </c>
      <c r="AX563" s="16">
        <v>4.8387096774193498E-2</v>
      </c>
      <c r="AY563" s="16">
        <v>0</v>
      </c>
      <c r="AZ563" s="16">
        <v>0</v>
      </c>
      <c r="BA563" s="16">
        <v>9.375E-2</v>
      </c>
      <c r="BB563" s="16">
        <v>0.122448979591837</v>
      </c>
      <c r="BC563" s="16">
        <v>0.14285714285714299</v>
      </c>
      <c r="BD563" s="16">
        <v>0.2</v>
      </c>
      <c r="BE563" s="16">
        <v>8.7999999999999995E-2</v>
      </c>
      <c r="BF563" s="16">
        <v>0.11764705882352899</v>
      </c>
      <c r="BG563" s="16">
        <v>0</v>
      </c>
      <c r="BH563" s="16">
        <v>0.10638297872340401</v>
      </c>
      <c r="BI563" s="16">
        <v>7.69230769230769E-2</v>
      </c>
      <c r="BJ563" s="16">
        <v>0</v>
      </c>
      <c r="BK563" s="16">
        <v>0.157894736842105</v>
      </c>
      <c r="BL563" s="16">
        <v>5.5555555555555601E-2</v>
      </c>
      <c r="BM563" s="16">
        <v>0.18181818181818199</v>
      </c>
      <c r="BN563" s="16">
        <v>6.25E-2</v>
      </c>
      <c r="BO563" s="16"/>
      <c r="BP563" s="16">
        <v>8.5574572127139398E-2</v>
      </c>
      <c r="BQ563" s="16"/>
      <c r="BR563" s="16">
        <v>9.2198581560283696E-2</v>
      </c>
      <c r="BS563" s="16"/>
      <c r="BT563" s="16">
        <v>7.7611940298507501E-2</v>
      </c>
    </row>
    <row r="564" spans="2:72" x14ac:dyDescent="0.2">
      <c r="B564" t="s">
        <v>294</v>
      </c>
      <c r="C564" s="16">
        <v>3.3398821218074699E-2</v>
      </c>
      <c r="D564" s="16">
        <v>3.5175879396984903E-2</v>
      </c>
      <c r="E564" s="16">
        <v>4.6511627906976702E-2</v>
      </c>
      <c r="F564" s="16">
        <v>4.7619047619047603E-2</v>
      </c>
      <c r="G564" s="16">
        <v>0</v>
      </c>
      <c r="H564" s="16">
        <v>0.04</v>
      </c>
      <c r="I564" s="16">
        <v>3.3898305084745797E-2</v>
      </c>
      <c r="J564" s="16">
        <v>7.4074074074074098E-2</v>
      </c>
      <c r="K564" s="16">
        <v>4.7619047619047603E-2</v>
      </c>
      <c r="L564" s="16">
        <v>0</v>
      </c>
      <c r="M564" s="16">
        <v>0</v>
      </c>
      <c r="N564" s="16">
        <v>6.25E-2</v>
      </c>
      <c r="O564" s="16">
        <v>0</v>
      </c>
      <c r="P564" s="16"/>
      <c r="Q564" s="16">
        <v>0.14285714285714299</v>
      </c>
      <c r="R564" s="16">
        <v>8.3333333333333301E-2</v>
      </c>
      <c r="S564" s="16">
        <v>0.11764705882352899</v>
      </c>
      <c r="T564" s="16">
        <v>0</v>
      </c>
      <c r="U564" s="16">
        <v>0</v>
      </c>
      <c r="V564" s="16">
        <v>5.7692307692307702E-2</v>
      </c>
      <c r="W564" s="16">
        <v>0</v>
      </c>
      <c r="X564" s="16">
        <v>7.2727272727272696E-2</v>
      </c>
      <c r="Y564" s="16">
        <v>2.0161290322580599E-2</v>
      </c>
      <c r="Z564" s="16"/>
      <c r="AA564" s="16">
        <v>3.8834951456310697E-2</v>
      </c>
      <c r="AB564" s="16">
        <v>2.9702970297029702E-2</v>
      </c>
      <c r="AC564" s="16"/>
      <c r="AD564" s="16">
        <v>7.3170731707317097E-2</v>
      </c>
      <c r="AE564" s="16">
        <v>4.5454545454545497E-2</v>
      </c>
      <c r="AF564" s="16">
        <v>0</v>
      </c>
      <c r="AG564" s="16">
        <v>9.7560975609756101E-2</v>
      </c>
      <c r="AH564" s="16">
        <v>5.4054054054054099E-2</v>
      </c>
      <c r="AI564" s="16">
        <v>0</v>
      </c>
      <c r="AJ564" s="16">
        <v>3.8461538461538498E-2</v>
      </c>
      <c r="AK564" s="16">
        <v>0</v>
      </c>
      <c r="AL564" s="16">
        <v>0</v>
      </c>
      <c r="AM564" s="16">
        <v>3.06122448979592E-2</v>
      </c>
      <c r="AN564" s="16"/>
      <c r="AO564" s="16">
        <v>5.0955414012738898E-2</v>
      </c>
      <c r="AP564" s="16">
        <v>2.0979020979021001E-2</v>
      </c>
      <c r="AQ564" s="16">
        <v>3.8461538461538498E-2</v>
      </c>
      <c r="AR564" s="16">
        <v>3.2786885245901599E-2</v>
      </c>
      <c r="AS564" s="16">
        <v>0</v>
      </c>
      <c r="AT564" s="16">
        <v>0</v>
      </c>
      <c r="AU564" s="16"/>
      <c r="AV564" s="16">
        <v>0.33333333333333298</v>
      </c>
      <c r="AW564" s="16">
        <v>0</v>
      </c>
      <c r="AX564" s="16">
        <v>1.6129032258064498E-2</v>
      </c>
      <c r="AY564" s="16">
        <v>0.25</v>
      </c>
      <c r="AZ564" s="16">
        <v>1</v>
      </c>
      <c r="BA564" s="16">
        <v>0</v>
      </c>
      <c r="BB564" s="16">
        <v>6.1224489795918401E-2</v>
      </c>
      <c r="BC564" s="16">
        <v>0</v>
      </c>
      <c r="BD564" s="16">
        <v>0</v>
      </c>
      <c r="BE564" s="16">
        <v>1.6E-2</v>
      </c>
      <c r="BF564" s="16">
        <v>0</v>
      </c>
      <c r="BG564" s="16">
        <v>0</v>
      </c>
      <c r="BH564" s="16">
        <v>4.2553191489361701E-2</v>
      </c>
      <c r="BI564" s="16">
        <v>0</v>
      </c>
      <c r="BJ564" s="16">
        <v>0.14285714285714299</v>
      </c>
      <c r="BK564" s="16">
        <v>5.2631578947368397E-2</v>
      </c>
      <c r="BL564" s="16">
        <v>5.5555555555555601E-2</v>
      </c>
      <c r="BM564" s="16">
        <v>9.0909090909090898E-2</v>
      </c>
      <c r="BN564" s="16">
        <v>0</v>
      </c>
      <c r="BO564" s="16"/>
      <c r="BP564" s="16">
        <v>2.2004889975550099E-2</v>
      </c>
      <c r="BQ564" s="16"/>
      <c r="BR564" s="16">
        <v>3.3096926713947997E-2</v>
      </c>
      <c r="BS564" s="16"/>
      <c r="BT564" s="16">
        <v>1.49253731343284E-2</v>
      </c>
    </row>
    <row r="565" spans="2:72" x14ac:dyDescent="0.2">
      <c r="B565" t="s">
        <v>295</v>
      </c>
      <c r="C565" s="16">
        <v>1.5717092337917501E-2</v>
      </c>
      <c r="D565" s="16">
        <v>1.5075376884422099E-2</v>
      </c>
      <c r="E565" s="16">
        <v>0</v>
      </c>
      <c r="F565" s="16">
        <v>4.7619047619047603E-2</v>
      </c>
      <c r="G565" s="16">
        <v>0</v>
      </c>
      <c r="H565" s="16">
        <v>0</v>
      </c>
      <c r="I565" s="16">
        <v>1.6949152542372899E-2</v>
      </c>
      <c r="J565" s="16">
        <v>7.4074074074074098E-2</v>
      </c>
      <c r="K565" s="16">
        <v>0</v>
      </c>
      <c r="L565" s="16">
        <v>0</v>
      </c>
      <c r="M565" s="16">
        <v>0</v>
      </c>
      <c r="N565" s="16">
        <v>6.25E-2</v>
      </c>
      <c r="O565" s="16">
        <v>0</v>
      </c>
      <c r="P565" s="16"/>
      <c r="Q565" s="16">
        <v>0.14285714285714299</v>
      </c>
      <c r="R565" s="16">
        <v>0.16666666666666699</v>
      </c>
      <c r="S565" s="16">
        <v>0</v>
      </c>
      <c r="T565" s="16">
        <v>3.2258064516128997E-2</v>
      </c>
      <c r="U565" s="16">
        <v>0</v>
      </c>
      <c r="V565" s="16">
        <v>1.9230769230769201E-2</v>
      </c>
      <c r="W565" s="16">
        <v>1.7857142857142901E-2</v>
      </c>
      <c r="X565" s="16">
        <v>0</v>
      </c>
      <c r="Y565" s="16">
        <v>4.0322580645161298E-3</v>
      </c>
      <c r="Z565" s="16"/>
      <c r="AA565" s="16">
        <v>3.3980582524271802E-2</v>
      </c>
      <c r="AB565" s="16">
        <v>3.3003300330032999E-3</v>
      </c>
      <c r="AC565" s="16"/>
      <c r="AD565" s="16">
        <v>0.12195121951219499</v>
      </c>
      <c r="AE565" s="16">
        <v>9.0909090909090898E-2</v>
      </c>
      <c r="AF565" s="16">
        <v>0</v>
      </c>
      <c r="AG565" s="16">
        <v>0</v>
      </c>
      <c r="AH565" s="16">
        <v>0</v>
      </c>
      <c r="AI565" s="16">
        <v>2.27272727272727E-2</v>
      </c>
      <c r="AJ565" s="16">
        <v>0</v>
      </c>
      <c r="AK565" s="16">
        <v>0</v>
      </c>
      <c r="AL565" s="16">
        <v>0</v>
      </c>
      <c r="AM565" s="16">
        <v>0</v>
      </c>
      <c r="AN565" s="16"/>
      <c r="AO565" s="16">
        <v>3.1847133757961797E-2</v>
      </c>
      <c r="AP565" s="16">
        <v>6.9930069930069904E-3</v>
      </c>
      <c r="AQ565" s="16">
        <v>0</v>
      </c>
      <c r="AR565" s="16">
        <v>1.63934426229508E-2</v>
      </c>
      <c r="AS565" s="16">
        <v>0</v>
      </c>
      <c r="AT565" s="16">
        <v>0.16666666666666699</v>
      </c>
      <c r="AU565" s="16"/>
      <c r="AV565" s="16">
        <v>0</v>
      </c>
      <c r="AW565" s="16">
        <v>0.5</v>
      </c>
      <c r="AX565" s="16">
        <v>0</v>
      </c>
      <c r="AY565" s="16">
        <v>0</v>
      </c>
      <c r="AZ565" s="16">
        <v>0</v>
      </c>
      <c r="BA565" s="16">
        <v>0</v>
      </c>
      <c r="BB565" s="16">
        <v>4.08163265306122E-2</v>
      </c>
      <c r="BC565" s="16">
        <v>0</v>
      </c>
      <c r="BD565" s="16">
        <v>0</v>
      </c>
      <c r="BE565" s="16">
        <v>1.6E-2</v>
      </c>
      <c r="BF565" s="16">
        <v>1.4705882352941201E-2</v>
      </c>
      <c r="BG565" s="16">
        <v>0</v>
      </c>
      <c r="BH565" s="16">
        <v>0</v>
      </c>
      <c r="BI565" s="16">
        <v>0</v>
      </c>
      <c r="BJ565" s="16">
        <v>0</v>
      </c>
      <c r="BK565" s="16">
        <v>0</v>
      </c>
      <c r="BL565" s="16">
        <v>0</v>
      </c>
      <c r="BM565" s="16">
        <v>9.0909090909090898E-2</v>
      </c>
      <c r="BN565" s="16">
        <v>6.25E-2</v>
      </c>
      <c r="BO565" s="16"/>
      <c r="BP565" s="16">
        <v>1.46699266503667E-2</v>
      </c>
      <c r="BQ565" s="16"/>
      <c r="BR565" s="16">
        <v>1.1820330969267099E-2</v>
      </c>
      <c r="BS565" s="16"/>
      <c r="BT565" s="16">
        <v>2.0895522388059699E-2</v>
      </c>
    </row>
    <row r="566" spans="2:72" x14ac:dyDescent="0.2">
      <c r="B566" t="s">
        <v>90</v>
      </c>
      <c r="C566" s="16">
        <v>1.9646365422396899E-3</v>
      </c>
      <c r="D566" s="16">
        <v>0</v>
      </c>
      <c r="E566" s="16">
        <v>0</v>
      </c>
      <c r="F566" s="16">
        <v>0</v>
      </c>
      <c r="G566" s="16">
        <v>0</v>
      </c>
      <c r="H566" s="16">
        <v>0</v>
      </c>
      <c r="I566" s="16">
        <v>0</v>
      </c>
      <c r="J566" s="16">
        <v>0</v>
      </c>
      <c r="K566" s="16">
        <v>4.7619047619047603E-2</v>
      </c>
      <c r="L566" s="16">
        <v>0</v>
      </c>
      <c r="M566" s="16">
        <v>0</v>
      </c>
      <c r="N566" s="16">
        <v>0</v>
      </c>
      <c r="O566" s="16">
        <v>0</v>
      </c>
      <c r="P566" s="16"/>
      <c r="Q566" s="16">
        <v>0</v>
      </c>
      <c r="R566" s="16">
        <v>0</v>
      </c>
      <c r="S566" s="16">
        <v>0</v>
      </c>
      <c r="T566" s="16">
        <v>0</v>
      </c>
      <c r="U566" s="16">
        <v>0</v>
      </c>
      <c r="V566" s="16">
        <v>0</v>
      </c>
      <c r="W566" s="16">
        <v>0</v>
      </c>
      <c r="X566" s="16">
        <v>0</v>
      </c>
      <c r="Y566" s="16">
        <v>4.0322580645161298E-3</v>
      </c>
      <c r="Z566" s="16"/>
      <c r="AA566" s="16">
        <v>0</v>
      </c>
      <c r="AB566" s="16">
        <v>3.3003300330032999E-3</v>
      </c>
      <c r="AC566" s="16"/>
      <c r="AD566" s="16">
        <v>0</v>
      </c>
      <c r="AE566" s="16">
        <v>0</v>
      </c>
      <c r="AF566" s="16">
        <v>0</v>
      </c>
      <c r="AG566" s="16">
        <v>0</v>
      </c>
      <c r="AH566" s="16">
        <v>2.7027027027027001E-2</v>
      </c>
      <c r="AI566" s="16">
        <v>0</v>
      </c>
      <c r="AJ566" s="16">
        <v>0</v>
      </c>
      <c r="AK566" s="16">
        <v>0</v>
      </c>
      <c r="AL566" s="16">
        <v>0</v>
      </c>
      <c r="AM566" s="16">
        <v>0</v>
      </c>
      <c r="AN566" s="16"/>
      <c r="AO566" s="16">
        <v>0</v>
      </c>
      <c r="AP566" s="16">
        <v>6.9930069930069904E-3</v>
      </c>
      <c r="AQ566" s="16">
        <v>0</v>
      </c>
      <c r="AR566" s="16">
        <v>0</v>
      </c>
      <c r="AS566" s="16">
        <v>0</v>
      </c>
      <c r="AT566" s="16">
        <v>0</v>
      </c>
      <c r="AU566" s="16"/>
      <c r="AV566" s="16">
        <v>0</v>
      </c>
      <c r="AW566" s="16">
        <v>0</v>
      </c>
      <c r="AX566" s="16">
        <v>0</v>
      </c>
      <c r="AY566" s="16">
        <v>0</v>
      </c>
      <c r="AZ566" s="16">
        <v>0</v>
      </c>
      <c r="BA566" s="16">
        <v>0</v>
      </c>
      <c r="BB566" s="16">
        <v>0</v>
      </c>
      <c r="BC566" s="16">
        <v>0</v>
      </c>
      <c r="BD566" s="16">
        <v>0</v>
      </c>
      <c r="BE566" s="16">
        <v>0</v>
      </c>
      <c r="BF566" s="16">
        <v>0</v>
      </c>
      <c r="BG566" s="16">
        <v>0</v>
      </c>
      <c r="BH566" s="16">
        <v>0</v>
      </c>
      <c r="BI566" s="16">
        <v>0</v>
      </c>
      <c r="BJ566" s="16">
        <v>0</v>
      </c>
      <c r="BK566" s="16">
        <v>5.2631578947368397E-2</v>
      </c>
      <c r="BL566" s="16">
        <v>0</v>
      </c>
      <c r="BM566" s="16">
        <v>0</v>
      </c>
      <c r="BN566" s="16">
        <v>0</v>
      </c>
      <c r="BO566" s="16"/>
      <c r="BP566" s="16">
        <v>0</v>
      </c>
      <c r="BQ566" s="16"/>
      <c r="BR566" s="16">
        <v>2.36406619385343E-3</v>
      </c>
      <c r="BS566" s="16"/>
      <c r="BT566" s="16">
        <v>0</v>
      </c>
    </row>
    <row r="567" spans="2:72" x14ac:dyDescent="0.2">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row>
    <row r="568" spans="2:72" x14ac:dyDescent="0.2">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row>
    <row r="569" spans="2:72" x14ac:dyDescent="0.2">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row>
    <row r="570" spans="2:72" x14ac:dyDescent="0.2">
      <c r="B570" s="6" t="s">
        <v>326</v>
      </c>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row>
    <row r="571" spans="2:72" x14ac:dyDescent="0.2">
      <c r="B571" s="22" t="s">
        <v>125</v>
      </c>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row>
    <row r="572" spans="2:72" x14ac:dyDescent="0.2">
      <c r="B572" t="s">
        <v>319</v>
      </c>
      <c r="C572" s="16">
        <v>0.16480446927374301</v>
      </c>
      <c r="D572" s="16">
        <v>0.217054263565891</v>
      </c>
      <c r="E572" s="16">
        <v>9.7222222222222196E-2</v>
      </c>
      <c r="F572" s="16">
        <v>6.8965517241379296E-2</v>
      </c>
      <c r="G572" s="16">
        <v>0.28000000000000003</v>
      </c>
      <c r="H572" s="16">
        <v>0.17142857142857101</v>
      </c>
      <c r="I572" s="16">
        <v>0.141025641025641</v>
      </c>
      <c r="J572" s="16">
        <v>6.6666666666666693E-2</v>
      </c>
      <c r="K572" s="16">
        <v>4.5454545454545497E-2</v>
      </c>
      <c r="L572" s="16">
        <v>9.0909090909090898E-2</v>
      </c>
      <c r="M572" s="16">
        <v>6.8965517241379296E-2</v>
      </c>
      <c r="N572" s="16">
        <v>0.375</v>
      </c>
      <c r="O572" s="16">
        <v>0.125</v>
      </c>
      <c r="P572" s="16"/>
      <c r="Q572" s="16">
        <v>0.135135135135135</v>
      </c>
      <c r="R572" s="16">
        <v>0.107142857142857</v>
      </c>
      <c r="S572" s="16">
        <v>8.5714285714285701E-2</v>
      </c>
      <c r="T572" s="16">
        <v>0.11363636363636399</v>
      </c>
      <c r="U572" s="16">
        <v>6.8181818181818205E-2</v>
      </c>
      <c r="V572" s="16">
        <v>9.0909090909090898E-2</v>
      </c>
      <c r="W572" s="16">
        <v>0.1</v>
      </c>
      <c r="X572" s="16">
        <v>0.22666666666666699</v>
      </c>
      <c r="Y572" s="16">
        <v>0.227118644067797</v>
      </c>
      <c r="Z572" s="16"/>
      <c r="AA572" s="16">
        <v>9.8550724637681206E-2</v>
      </c>
      <c r="AB572" s="16">
        <v>0.22702702702702701</v>
      </c>
      <c r="AC572" s="16"/>
      <c r="AD572" s="16">
        <v>0.102564102564103</v>
      </c>
      <c r="AE572" s="16">
        <v>0.14285714285714299</v>
      </c>
      <c r="AF572" s="16">
        <v>0.11764705882352899</v>
      </c>
      <c r="AG572" s="16">
        <v>0.105263157894737</v>
      </c>
      <c r="AH572" s="16">
        <v>0.19642857142857101</v>
      </c>
      <c r="AI572" s="16">
        <v>0.1</v>
      </c>
      <c r="AJ572" s="16">
        <v>0.22340425531914901</v>
      </c>
      <c r="AK572" s="16">
        <v>0.25</v>
      </c>
      <c r="AL572" s="16">
        <v>0.16049382716049401</v>
      </c>
      <c r="AM572" s="16">
        <v>0.18897637795275599</v>
      </c>
      <c r="AN572" s="16"/>
      <c r="AO572" s="16">
        <v>8.5271317829457405E-2</v>
      </c>
      <c r="AP572" s="16">
        <v>0.14285714285714299</v>
      </c>
      <c r="AQ572" s="16">
        <v>0.201438848920863</v>
      </c>
      <c r="AR572" s="16">
        <v>0.22535211267605601</v>
      </c>
      <c r="AS572" s="16">
        <v>0.52500000000000002</v>
      </c>
      <c r="AT572" s="16">
        <v>0.30769230769230799</v>
      </c>
      <c r="AU572" s="16"/>
      <c r="AV572" s="16">
        <v>0.16666666666666699</v>
      </c>
      <c r="AW572" s="16">
        <v>0</v>
      </c>
      <c r="AX572" s="16">
        <v>0.29870129870129902</v>
      </c>
      <c r="AY572" s="16">
        <v>0.1</v>
      </c>
      <c r="AZ572" s="16">
        <v>0</v>
      </c>
      <c r="BA572" s="16">
        <v>0.170212765957447</v>
      </c>
      <c r="BB572" s="16">
        <v>0.157894736842105</v>
      </c>
      <c r="BC572" s="16">
        <v>0.157894736842105</v>
      </c>
      <c r="BD572" s="16">
        <v>0.15384615384615399</v>
      </c>
      <c r="BE572" s="16">
        <v>0.18633540372670801</v>
      </c>
      <c r="BF572" s="16">
        <v>0.265060240963855</v>
      </c>
      <c r="BG572" s="16">
        <v>9.0909090909090898E-2</v>
      </c>
      <c r="BH572" s="16">
        <v>4.3478260869565202E-2</v>
      </c>
      <c r="BI572" s="16">
        <v>0.133333333333333</v>
      </c>
      <c r="BJ572" s="16">
        <v>7.69230769230769E-2</v>
      </c>
      <c r="BK572" s="16">
        <v>0</v>
      </c>
      <c r="BL572" s="16">
        <v>0.15625</v>
      </c>
      <c r="BM572" s="16">
        <v>0.1</v>
      </c>
      <c r="BN572" s="16">
        <v>9.0909090909090898E-2</v>
      </c>
      <c r="BO572" s="16"/>
      <c r="BP572" s="16">
        <v>0.19056603773584899</v>
      </c>
      <c r="BQ572" s="16"/>
      <c r="BR572" s="16">
        <v>0.17931034482758601</v>
      </c>
      <c r="BS572" s="16"/>
      <c r="BT572" s="16">
        <v>0.20279720279720301</v>
      </c>
    </row>
    <row r="573" spans="2:72" x14ac:dyDescent="0.2">
      <c r="B573" t="s">
        <v>320</v>
      </c>
      <c r="C573" s="16">
        <v>0.45391061452513998</v>
      </c>
      <c r="D573" s="16">
        <v>0.47674418604651198</v>
      </c>
      <c r="E573" s="16">
        <v>0.33333333333333298</v>
      </c>
      <c r="F573" s="16">
        <v>0.44827586206896602</v>
      </c>
      <c r="G573" s="16">
        <v>0.4</v>
      </c>
      <c r="H573" s="16">
        <v>0.48571428571428599</v>
      </c>
      <c r="I573" s="16">
        <v>0.47435897435897401</v>
      </c>
      <c r="J573" s="16">
        <v>0.37777777777777799</v>
      </c>
      <c r="K573" s="16">
        <v>0.63636363636363602</v>
      </c>
      <c r="L573" s="16">
        <v>0.5</v>
      </c>
      <c r="M573" s="16">
        <v>0.48275862068965503</v>
      </c>
      <c r="N573" s="16">
        <v>0.33333333333333298</v>
      </c>
      <c r="O573" s="16">
        <v>0.625</v>
      </c>
      <c r="P573" s="16"/>
      <c r="Q573" s="16">
        <v>0.29729729729729698</v>
      </c>
      <c r="R573" s="16">
        <v>0.25</v>
      </c>
      <c r="S573" s="16">
        <v>0.34285714285714303</v>
      </c>
      <c r="T573" s="16">
        <v>0.45454545454545497</v>
      </c>
      <c r="U573" s="16">
        <v>0.54545454545454497</v>
      </c>
      <c r="V573" s="16">
        <v>0.37662337662337703</v>
      </c>
      <c r="W573" s="16">
        <v>0.48749999999999999</v>
      </c>
      <c r="X573" s="16">
        <v>0.54666666666666697</v>
      </c>
      <c r="Y573" s="16">
        <v>0.48135593220339001</v>
      </c>
      <c r="Z573" s="16"/>
      <c r="AA573" s="16">
        <v>0.41159420289855098</v>
      </c>
      <c r="AB573" s="16">
        <v>0.49459459459459498</v>
      </c>
      <c r="AC573" s="16"/>
      <c r="AD573" s="16">
        <v>0.41025641025641002</v>
      </c>
      <c r="AE573" s="16">
        <v>0.28571428571428598</v>
      </c>
      <c r="AF573" s="16">
        <v>0.29411764705882398</v>
      </c>
      <c r="AG573" s="16">
        <v>0.47368421052631599</v>
      </c>
      <c r="AH573" s="16">
        <v>0.375</v>
      </c>
      <c r="AI573" s="16">
        <v>0.52857142857142903</v>
      </c>
      <c r="AJ573" s="16">
        <v>0.43617021276595702</v>
      </c>
      <c r="AK573" s="16">
        <v>0.5</v>
      </c>
      <c r="AL573" s="16">
        <v>0.54320987654320996</v>
      </c>
      <c r="AM573" s="16">
        <v>0.47244094488188998</v>
      </c>
      <c r="AN573" s="16"/>
      <c r="AO573" s="16">
        <v>0.44186046511627902</v>
      </c>
      <c r="AP573" s="16">
        <v>0.46031746031746001</v>
      </c>
      <c r="AQ573" s="16">
        <v>0.48920863309352502</v>
      </c>
      <c r="AR573" s="16">
        <v>0.49295774647887303</v>
      </c>
      <c r="AS573" s="16">
        <v>0.35</v>
      </c>
      <c r="AT573" s="16">
        <v>0.30769230769230799</v>
      </c>
      <c r="AU573" s="16"/>
      <c r="AV573" s="16">
        <v>0.66666666666666696</v>
      </c>
      <c r="AW573" s="16">
        <v>0.5</v>
      </c>
      <c r="AX573" s="16">
        <v>0.44155844155844198</v>
      </c>
      <c r="AY573" s="16">
        <v>0.3</v>
      </c>
      <c r="AZ573" s="16">
        <v>0.25</v>
      </c>
      <c r="BA573" s="16">
        <v>0.48936170212766</v>
      </c>
      <c r="BB573" s="16">
        <v>0.48684210526315802</v>
      </c>
      <c r="BC573" s="16">
        <v>0.42105263157894701</v>
      </c>
      <c r="BD573" s="16">
        <v>0.53846153846153799</v>
      </c>
      <c r="BE573" s="16">
        <v>0.54037267080745299</v>
      </c>
      <c r="BF573" s="16">
        <v>0.40963855421686701</v>
      </c>
      <c r="BG573" s="16">
        <v>9.0909090909090898E-2</v>
      </c>
      <c r="BH573" s="16">
        <v>0.57971014492753603</v>
      </c>
      <c r="BI573" s="16">
        <v>0.2</v>
      </c>
      <c r="BJ573" s="16">
        <v>0.53846153846153799</v>
      </c>
      <c r="BK573" s="16">
        <v>0.36111111111111099</v>
      </c>
      <c r="BL573" s="16">
        <v>0.28125</v>
      </c>
      <c r="BM573" s="16">
        <v>0.3</v>
      </c>
      <c r="BN573" s="16">
        <v>0.31818181818181801</v>
      </c>
      <c r="BO573" s="16"/>
      <c r="BP573" s="16">
        <v>0.48113207547169801</v>
      </c>
      <c r="BQ573" s="16"/>
      <c r="BR573" s="16">
        <v>0.451724137931034</v>
      </c>
      <c r="BS573" s="16"/>
      <c r="BT573" s="16">
        <v>0.452214452214452</v>
      </c>
    </row>
    <row r="574" spans="2:72" x14ac:dyDescent="0.2">
      <c r="B574" t="s">
        <v>321</v>
      </c>
      <c r="C574" s="16">
        <v>0.209497206703911</v>
      </c>
      <c r="D574" s="16">
        <v>0.162790697674419</v>
      </c>
      <c r="E574" s="16">
        <v>0.27777777777777801</v>
      </c>
      <c r="F574" s="16">
        <v>0.41379310344827602</v>
      </c>
      <c r="G574" s="16">
        <v>0.16</v>
      </c>
      <c r="H574" s="16">
        <v>0.114285714285714</v>
      </c>
      <c r="I574" s="16">
        <v>0.21794871794871801</v>
      </c>
      <c r="J574" s="16">
        <v>0.31111111111111101</v>
      </c>
      <c r="K574" s="16">
        <v>0.13636363636363599</v>
      </c>
      <c r="L574" s="16">
        <v>0.18181818181818199</v>
      </c>
      <c r="M574" s="16">
        <v>0.34482758620689702</v>
      </c>
      <c r="N574" s="16">
        <v>0.29166666666666702</v>
      </c>
      <c r="O574" s="16">
        <v>0.125</v>
      </c>
      <c r="P574" s="16"/>
      <c r="Q574" s="16">
        <v>0.32432432432432401</v>
      </c>
      <c r="R574" s="16">
        <v>0.32142857142857101</v>
      </c>
      <c r="S574" s="16">
        <v>0.314285714285714</v>
      </c>
      <c r="T574" s="16">
        <v>0.22727272727272699</v>
      </c>
      <c r="U574" s="16">
        <v>0.27272727272727298</v>
      </c>
      <c r="V574" s="16">
        <v>0.28571428571428598</v>
      </c>
      <c r="W574" s="16">
        <v>0.27500000000000002</v>
      </c>
      <c r="X574" s="16">
        <v>0.12</v>
      </c>
      <c r="Y574" s="16">
        <v>0.14576271186440701</v>
      </c>
      <c r="Z574" s="16"/>
      <c r="AA574" s="16">
        <v>0.28405797101449298</v>
      </c>
      <c r="AB574" s="16">
        <v>0.14054054054054099</v>
      </c>
      <c r="AC574" s="16"/>
      <c r="AD574" s="16">
        <v>0.28205128205128199</v>
      </c>
      <c r="AE574" s="16">
        <v>0.22857142857142901</v>
      </c>
      <c r="AF574" s="16">
        <v>0.32352941176470601</v>
      </c>
      <c r="AG574" s="16">
        <v>0.31578947368421101</v>
      </c>
      <c r="AH574" s="16">
        <v>0.23214285714285701</v>
      </c>
      <c r="AI574" s="16">
        <v>0.24285714285714299</v>
      </c>
      <c r="AJ574" s="16">
        <v>0.20212765957446799</v>
      </c>
      <c r="AK574" s="16">
        <v>0.18421052631578899</v>
      </c>
      <c r="AL574" s="16">
        <v>0.148148148148148</v>
      </c>
      <c r="AM574" s="16">
        <v>0.118110236220472</v>
      </c>
      <c r="AN574" s="16"/>
      <c r="AO574" s="16">
        <v>0.26356589147286802</v>
      </c>
      <c r="AP574" s="16">
        <v>0.21164021164021199</v>
      </c>
      <c r="AQ574" s="16">
        <v>0.16546762589928099</v>
      </c>
      <c r="AR574" s="16">
        <v>0.183098591549296</v>
      </c>
      <c r="AS574" s="16">
        <v>0.1</v>
      </c>
      <c r="AT574" s="16">
        <v>7.69230769230769E-2</v>
      </c>
      <c r="AU574" s="16"/>
      <c r="AV574" s="16">
        <v>0</v>
      </c>
      <c r="AW574" s="16">
        <v>0.5</v>
      </c>
      <c r="AX574" s="16">
        <v>0.11688311688311701</v>
      </c>
      <c r="AY574" s="16">
        <v>0.4</v>
      </c>
      <c r="AZ574" s="16">
        <v>0.5</v>
      </c>
      <c r="BA574" s="16">
        <v>0.12765957446808501</v>
      </c>
      <c r="BB574" s="16">
        <v>0.144736842105263</v>
      </c>
      <c r="BC574" s="16">
        <v>0.26315789473684198</v>
      </c>
      <c r="BD574" s="16">
        <v>0.15384615384615399</v>
      </c>
      <c r="BE574" s="16">
        <v>0.12422360248447201</v>
      </c>
      <c r="BF574" s="16">
        <v>0.21686746987951799</v>
      </c>
      <c r="BG574" s="16">
        <v>0.54545454545454497</v>
      </c>
      <c r="BH574" s="16">
        <v>0.24637681159420299</v>
      </c>
      <c r="BI574" s="16">
        <v>0.46666666666666701</v>
      </c>
      <c r="BJ574" s="16">
        <v>0.15384615384615399</v>
      </c>
      <c r="BK574" s="16">
        <v>0.38888888888888901</v>
      </c>
      <c r="BL574" s="16">
        <v>0.375</v>
      </c>
      <c r="BM574" s="16">
        <v>0.45</v>
      </c>
      <c r="BN574" s="16">
        <v>0.22727272727272699</v>
      </c>
      <c r="BO574" s="16"/>
      <c r="BP574" s="16">
        <v>0.17547169811320801</v>
      </c>
      <c r="BQ574" s="16"/>
      <c r="BR574" s="16">
        <v>0.2</v>
      </c>
      <c r="BS574" s="16"/>
      <c r="BT574" s="16">
        <v>0.195804195804196</v>
      </c>
    </row>
    <row r="575" spans="2:72" x14ac:dyDescent="0.2">
      <c r="B575" t="s">
        <v>322</v>
      </c>
      <c r="C575" s="16">
        <v>0.121508379888268</v>
      </c>
      <c r="D575" s="16">
        <v>0.10077519379845</v>
      </c>
      <c r="E575" s="16">
        <v>0.180555555555556</v>
      </c>
      <c r="F575" s="16">
        <v>6.8965517241379296E-2</v>
      </c>
      <c r="G575" s="16">
        <v>0.14000000000000001</v>
      </c>
      <c r="H575" s="16">
        <v>0.17142857142857101</v>
      </c>
      <c r="I575" s="16">
        <v>0.128205128205128</v>
      </c>
      <c r="J575" s="16">
        <v>0.155555555555556</v>
      </c>
      <c r="K575" s="16">
        <v>0.18181818181818199</v>
      </c>
      <c r="L575" s="16">
        <v>0.16666666666666699</v>
      </c>
      <c r="M575" s="16">
        <v>3.4482758620689703E-2</v>
      </c>
      <c r="N575" s="16">
        <v>0</v>
      </c>
      <c r="O575" s="16">
        <v>0</v>
      </c>
      <c r="P575" s="16"/>
      <c r="Q575" s="16">
        <v>0.135135135135135</v>
      </c>
      <c r="R575" s="16">
        <v>0.214285714285714</v>
      </c>
      <c r="S575" s="16">
        <v>0.2</v>
      </c>
      <c r="T575" s="16">
        <v>0.13636363636363599</v>
      </c>
      <c r="U575" s="16">
        <v>4.5454545454545497E-2</v>
      </c>
      <c r="V575" s="16">
        <v>0.18181818181818199</v>
      </c>
      <c r="W575" s="16">
        <v>8.7499999999999994E-2</v>
      </c>
      <c r="X575" s="16">
        <v>6.6666666666666693E-2</v>
      </c>
      <c r="Y575" s="16">
        <v>0.11864406779661001</v>
      </c>
      <c r="Z575" s="16"/>
      <c r="AA575" s="16">
        <v>0.13623188405797099</v>
      </c>
      <c r="AB575" s="16">
        <v>0.108108108108108</v>
      </c>
      <c r="AC575" s="16"/>
      <c r="AD575" s="16">
        <v>0.102564102564103</v>
      </c>
      <c r="AE575" s="16">
        <v>0.28571428571428598</v>
      </c>
      <c r="AF575" s="16">
        <v>0.17647058823529399</v>
      </c>
      <c r="AG575" s="16">
        <v>5.2631578947368397E-2</v>
      </c>
      <c r="AH575" s="16">
        <v>0.17857142857142899</v>
      </c>
      <c r="AI575" s="16">
        <v>7.1428571428571397E-2</v>
      </c>
      <c r="AJ575" s="16">
        <v>8.5106382978723402E-2</v>
      </c>
      <c r="AK575" s="16">
        <v>5.2631578947368397E-2</v>
      </c>
      <c r="AL575" s="16">
        <v>0.11111111111111099</v>
      </c>
      <c r="AM575" s="16">
        <v>0.17322834645669299</v>
      </c>
      <c r="AN575" s="16"/>
      <c r="AO575" s="16">
        <v>0.170542635658915</v>
      </c>
      <c r="AP575" s="16">
        <v>0.11640211640211599</v>
      </c>
      <c r="AQ575" s="16">
        <v>0.100719424460432</v>
      </c>
      <c r="AR575" s="16">
        <v>5.63380281690141E-2</v>
      </c>
      <c r="AS575" s="16">
        <v>2.5000000000000001E-2</v>
      </c>
      <c r="AT575" s="16">
        <v>7.69230769230769E-2</v>
      </c>
      <c r="AU575" s="16"/>
      <c r="AV575" s="16">
        <v>0.16666666666666699</v>
      </c>
      <c r="AW575" s="16">
        <v>0</v>
      </c>
      <c r="AX575" s="16">
        <v>9.0909090909090898E-2</v>
      </c>
      <c r="AY575" s="16">
        <v>0.1</v>
      </c>
      <c r="AZ575" s="16">
        <v>0.25</v>
      </c>
      <c r="BA575" s="16">
        <v>0.170212765957447</v>
      </c>
      <c r="BB575" s="16">
        <v>0.17105263157894701</v>
      </c>
      <c r="BC575" s="16">
        <v>0.105263157894737</v>
      </c>
      <c r="BD575" s="16">
        <v>7.69230769230769E-2</v>
      </c>
      <c r="BE575" s="16">
        <v>0.105590062111801</v>
      </c>
      <c r="BF575" s="16">
        <v>8.4337349397590397E-2</v>
      </c>
      <c r="BG575" s="16">
        <v>0.27272727272727298</v>
      </c>
      <c r="BH575" s="16">
        <v>0.101449275362319</v>
      </c>
      <c r="BI575" s="16">
        <v>0.133333333333333</v>
      </c>
      <c r="BJ575" s="16">
        <v>0.15384615384615399</v>
      </c>
      <c r="BK575" s="16">
        <v>0.16666666666666699</v>
      </c>
      <c r="BL575" s="16">
        <v>9.375E-2</v>
      </c>
      <c r="BM575" s="16">
        <v>0.1</v>
      </c>
      <c r="BN575" s="16">
        <v>0.18181818181818199</v>
      </c>
      <c r="BO575" s="16"/>
      <c r="BP575" s="16">
        <v>0.113207547169811</v>
      </c>
      <c r="BQ575" s="16"/>
      <c r="BR575" s="16">
        <v>0.11724137931034501</v>
      </c>
      <c r="BS575" s="16"/>
      <c r="BT575" s="16">
        <v>0.114219114219114</v>
      </c>
    </row>
    <row r="576" spans="2:72" x14ac:dyDescent="0.2">
      <c r="B576" t="s">
        <v>323</v>
      </c>
      <c r="C576" s="16">
        <v>2.3743016759776501E-2</v>
      </c>
      <c r="D576" s="16">
        <v>2.32558139534884E-2</v>
      </c>
      <c r="E576" s="16">
        <v>5.5555555555555601E-2</v>
      </c>
      <c r="F576" s="16">
        <v>0</v>
      </c>
      <c r="G576" s="16">
        <v>0.02</v>
      </c>
      <c r="H576" s="16">
        <v>2.8571428571428598E-2</v>
      </c>
      <c r="I576" s="16">
        <v>2.5641025641025599E-2</v>
      </c>
      <c r="J576" s="16">
        <v>4.4444444444444398E-2</v>
      </c>
      <c r="K576" s="16">
        <v>0</v>
      </c>
      <c r="L576" s="16">
        <v>1.5151515151515201E-2</v>
      </c>
      <c r="M576" s="16">
        <v>0</v>
      </c>
      <c r="N576" s="16">
        <v>0</v>
      </c>
      <c r="O576" s="16">
        <v>0</v>
      </c>
      <c r="P576" s="16"/>
      <c r="Q576" s="16">
        <v>5.4054054054054099E-2</v>
      </c>
      <c r="R576" s="16">
        <v>7.1428571428571397E-2</v>
      </c>
      <c r="S576" s="16">
        <v>0</v>
      </c>
      <c r="T576" s="16">
        <v>0</v>
      </c>
      <c r="U576" s="16">
        <v>0</v>
      </c>
      <c r="V576" s="16">
        <v>3.8961038961039002E-2</v>
      </c>
      <c r="W576" s="16">
        <v>3.7499999999999999E-2</v>
      </c>
      <c r="X576" s="16">
        <v>2.66666666666667E-2</v>
      </c>
      <c r="Y576" s="16">
        <v>1.6949152542372899E-2</v>
      </c>
      <c r="Z576" s="16"/>
      <c r="AA576" s="16">
        <v>2.8985507246376802E-2</v>
      </c>
      <c r="AB576" s="16">
        <v>1.8918918918918899E-2</v>
      </c>
      <c r="AC576" s="16"/>
      <c r="AD576" s="16">
        <v>5.1282051282051301E-2</v>
      </c>
      <c r="AE576" s="16">
        <v>5.7142857142857099E-2</v>
      </c>
      <c r="AF576" s="16">
        <v>2.9411764705882401E-2</v>
      </c>
      <c r="AG576" s="16">
        <v>1.7543859649122799E-2</v>
      </c>
      <c r="AH576" s="16">
        <v>1.7857142857142901E-2</v>
      </c>
      <c r="AI576" s="16">
        <v>0</v>
      </c>
      <c r="AJ576" s="16">
        <v>3.1914893617021302E-2</v>
      </c>
      <c r="AK576" s="16">
        <v>1.3157894736842099E-2</v>
      </c>
      <c r="AL576" s="16">
        <v>1.2345679012345699E-2</v>
      </c>
      <c r="AM576" s="16">
        <v>2.3622047244094498E-2</v>
      </c>
      <c r="AN576" s="16"/>
      <c r="AO576" s="16">
        <v>1.16279069767442E-2</v>
      </c>
      <c r="AP576" s="16">
        <v>3.7037037037037E-2</v>
      </c>
      <c r="AQ576" s="16">
        <v>2.15827338129496E-2</v>
      </c>
      <c r="AR576" s="16">
        <v>4.2253521126760597E-2</v>
      </c>
      <c r="AS576" s="16">
        <v>0</v>
      </c>
      <c r="AT576" s="16">
        <v>7.69230769230769E-2</v>
      </c>
      <c r="AU576" s="16"/>
      <c r="AV576" s="16">
        <v>0</v>
      </c>
      <c r="AW576" s="16">
        <v>0</v>
      </c>
      <c r="AX576" s="16">
        <v>3.8961038961039002E-2</v>
      </c>
      <c r="AY576" s="16">
        <v>0</v>
      </c>
      <c r="AZ576" s="16">
        <v>0</v>
      </c>
      <c r="BA576" s="16">
        <v>0</v>
      </c>
      <c r="BB576" s="16">
        <v>2.6315789473684199E-2</v>
      </c>
      <c r="BC576" s="16">
        <v>0</v>
      </c>
      <c r="BD576" s="16">
        <v>7.69230769230769E-2</v>
      </c>
      <c r="BE576" s="16">
        <v>2.4844720496894401E-2</v>
      </c>
      <c r="BF576" s="16">
        <v>0</v>
      </c>
      <c r="BG576" s="16">
        <v>0</v>
      </c>
      <c r="BH576" s="16">
        <v>0</v>
      </c>
      <c r="BI576" s="16">
        <v>6.6666666666666693E-2</v>
      </c>
      <c r="BJ576" s="16">
        <v>7.69230769230769E-2</v>
      </c>
      <c r="BK576" s="16">
        <v>2.7777777777777801E-2</v>
      </c>
      <c r="BL576" s="16">
        <v>3.125E-2</v>
      </c>
      <c r="BM576" s="16">
        <v>0.05</v>
      </c>
      <c r="BN576" s="16">
        <v>9.0909090909090898E-2</v>
      </c>
      <c r="BO576" s="16"/>
      <c r="BP576" s="16">
        <v>2.0754716981132099E-2</v>
      </c>
      <c r="BQ576" s="16"/>
      <c r="BR576" s="16">
        <v>2.24137931034483E-2</v>
      </c>
      <c r="BS576" s="16"/>
      <c r="BT576" s="16">
        <v>2.5641025641025599E-2</v>
      </c>
    </row>
    <row r="577" spans="2:72" x14ac:dyDescent="0.2">
      <c r="B577" t="s">
        <v>122</v>
      </c>
      <c r="C577" s="16">
        <v>2.6536312849162001E-2</v>
      </c>
      <c r="D577" s="16">
        <v>1.9379844961240299E-2</v>
      </c>
      <c r="E577" s="16">
        <v>5.5555555555555601E-2</v>
      </c>
      <c r="F577" s="16">
        <v>0</v>
      </c>
      <c r="G577" s="16">
        <v>0</v>
      </c>
      <c r="H577" s="16">
        <v>2.8571428571428598E-2</v>
      </c>
      <c r="I577" s="16">
        <v>1.2820512820512799E-2</v>
      </c>
      <c r="J577" s="16">
        <v>4.4444444444444398E-2</v>
      </c>
      <c r="K577" s="16">
        <v>0</v>
      </c>
      <c r="L577" s="16">
        <v>4.5454545454545497E-2</v>
      </c>
      <c r="M577" s="16">
        <v>6.8965517241379296E-2</v>
      </c>
      <c r="N577" s="16">
        <v>0</v>
      </c>
      <c r="O577" s="16">
        <v>0.125</v>
      </c>
      <c r="P577" s="16"/>
      <c r="Q577" s="16">
        <v>5.4054054054054099E-2</v>
      </c>
      <c r="R577" s="16">
        <v>3.5714285714285698E-2</v>
      </c>
      <c r="S577" s="16">
        <v>5.7142857142857099E-2</v>
      </c>
      <c r="T577" s="16">
        <v>6.8181818181818205E-2</v>
      </c>
      <c r="U577" s="16">
        <v>6.8181818181818205E-2</v>
      </c>
      <c r="V577" s="16">
        <v>2.5974025974026E-2</v>
      </c>
      <c r="W577" s="16">
        <v>1.2500000000000001E-2</v>
      </c>
      <c r="X577" s="16">
        <v>1.3333333333333299E-2</v>
      </c>
      <c r="Y577" s="16">
        <v>1.01694915254237E-2</v>
      </c>
      <c r="Z577" s="16"/>
      <c r="AA577" s="16">
        <v>4.0579710144927499E-2</v>
      </c>
      <c r="AB577" s="16">
        <v>1.0810810810810799E-2</v>
      </c>
      <c r="AC577" s="16"/>
      <c r="AD577" s="16">
        <v>5.1282051282051301E-2</v>
      </c>
      <c r="AE577" s="16">
        <v>0</v>
      </c>
      <c r="AF577" s="16">
        <v>5.8823529411764698E-2</v>
      </c>
      <c r="AG577" s="16">
        <v>3.5087719298245598E-2</v>
      </c>
      <c r="AH577" s="16">
        <v>0</v>
      </c>
      <c r="AI577" s="16">
        <v>5.7142857142857099E-2</v>
      </c>
      <c r="AJ577" s="16">
        <v>2.1276595744680899E-2</v>
      </c>
      <c r="AK577" s="16">
        <v>0</v>
      </c>
      <c r="AL577" s="16">
        <v>2.4691358024691398E-2</v>
      </c>
      <c r="AM577" s="16">
        <v>2.3622047244094498E-2</v>
      </c>
      <c r="AN577" s="16"/>
      <c r="AO577" s="16">
        <v>2.7131782945736399E-2</v>
      </c>
      <c r="AP577" s="16">
        <v>3.1746031746031703E-2</v>
      </c>
      <c r="AQ577" s="16">
        <v>2.15827338129496E-2</v>
      </c>
      <c r="AR577" s="16">
        <v>0</v>
      </c>
      <c r="AS577" s="16">
        <v>0</v>
      </c>
      <c r="AT577" s="16">
        <v>0.15384615384615399</v>
      </c>
      <c r="AU577" s="16"/>
      <c r="AV577" s="16">
        <v>0</v>
      </c>
      <c r="AW577" s="16">
        <v>0</v>
      </c>
      <c r="AX577" s="16">
        <v>1.2987012987013E-2</v>
      </c>
      <c r="AY577" s="16">
        <v>0.1</v>
      </c>
      <c r="AZ577" s="16">
        <v>0</v>
      </c>
      <c r="BA577" s="16">
        <v>4.2553191489361701E-2</v>
      </c>
      <c r="BB577" s="16">
        <v>1.3157894736842099E-2</v>
      </c>
      <c r="BC577" s="16">
        <v>5.2631578947368397E-2</v>
      </c>
      <c r="BD577" s="16">
        <v>0</v>
      </c>
      <c r="BE577" s="16">
        <v>1.8633540372670801E-2</v>
      </c>
      <c r="BF577" s="16">
        <v>2.40963855421687E-2</v>
      </c>
      <c r="BG577" s="16">
        <v>0</v>
      </c>
      <c r="BH577" s="16">
        <v>2.8985507246376802E-2</v>
      </c>
      <c r="BI577" s="16">
        <v>0</v>
      </c>
      <c r="BJ577" s="16">
        <v>0</v>
      </c>
      <c r="BK577" s="16">
        <v>5.5555555555555601E-2</v>
      </c>
      <c r="BL577" s="16">
        <v>6.25E-2</v>
      </c>
      <c r="BM577" s="16">
        <v>0</v>
      </c>
      <c r="BN577" s="16">
        <v>9.0909090909090898E-2</v>
      </c>
      <c r="BO577" s="16"/>
      <c r="BP577" s="16">
        <v>1.88679245283019E-2</v>
      </c>
      <c r="BQ577" s="16"/>
      <c r="BR577" s="16">
        <v>2.93103448275862E-2</v>
      </c>
      <c r="BS577" s="16"/>
      <c r="BT577" s="16">
        <v>9.3240093240093205E-3</v>
      </c>
    </row>
    <row r="578" spans="2:72" x14ac:dyDescent="0.2">
      <c r="B578" t="s">
        <v>324</v>
      </c>
      <c r="C578" s="16">
        <v>0.61871508379888296</v>
      </c>
      <c r="D578" s="16">
        <v>0.693798449612403</v>
      </c>
      <c r="E578" s="16">
        <v>0.43055555555555602</v>
      </c>
      <c r="F578" s="16">
        <v>0.51724137931034497</v>
      </c>
      <c r="G578" s="16">
        <v>0.68</v>
      </c>
      <c r="H578" s="16">
        <v>0.65714285714285703</v>
      </c>
      <c r="I578" s="16">
        <v>0.61538461538461497</v>
      </c>
      <c r="J578" s="16">
        <v>0.44444444444444398</v>
      </c>
      <c r="K578" s="16">
        <v>0.68181818181818199</v>
      </c>
      <c r="L578" s="16">
        <v>0.59090909090909105</v>
      </c>
      <c r="M578" s="16">
        <v>0.55172413793103403</v>
      </c>
      <c r="N578" s="16">
        <v>0.70833333333333304</v>
      </c>
      <c r="O578" s="16">
        <v>0.75</v>
      </c>
      <c r="P578" s="16"/>
      <c r="Q578" s="16">
        <v>0.43243243243243201</v>
      </c>
      <c r="R578" s="16">
        <v>0.35714285714285698</v>
      </c>
      <c r="S578" s="16">
        <v>0.42857142857142899</v>
      </c>
      <c r="T578" s="16">
        <v>0.56818181818181801</v>
      </c>
      <c r="U578" s="16">
        <v>0.61363636363636398</v>
      </c>
      <c r="V578" s="16">
        <v>0.46753246753246802</v>
      </c>
      <c r="W578" s="16">
        <v>0.58750000000000002</v>
      </c>
      <c r="X578" s="16">
        <v>0.77333333333333298</v>
      </c>
      <c r="Y578" s="16">
        <v>0.70847457627118604</v>
      </c>
      <c r="Z578" s="16"/>
      <c r="AA578" s="16">
        <v>0.51014492753623197</v>
      </c>
      <c r="AB578" s="16">
        <v>0.72162162162162202</v>
      </c>
      <c r="AC578" s="16"/>
      <c r="AD578" s="16">
        <v>0.512820512820513</v>
      </c>
      <c r="AE578" s="16">
        <v>0.42857142857142899</v>
      </c>
      <c r="AF578" s="16">
        <v>0.41176470588235298</v>
      </c>
      <c r="AG578" s="16">
        <v>0.57894736842105299</v>
      </c>
      <c r="AH578" s="16">
        <v>0.57142857142857095</v>
      </c>
      <c r="AI578" s="16">
        <v>0.628571428571429</v>
      </c>
      <c r="AJ578" s="16">
        <v>0.659574468085106</v>
      </c>
      <c r="AK578" s="16">
        <v>0.75</v>
      </c>
      <c r="AL578" s="16">
        <v>0.70370370370370405</v>
      </c>
      <c r="AM578" s="16">
        <v>0.66141732283464605</v>
      </c>
      <c r="AN578" s="16"/>
      <c r="AO578" s="16">
        <v>0.52713178294573604</v>
      </c>
      <c r="AP578" s="16">
        <v>0.60317460317460303</v>
      </c>
      <c r="AQ578" s="16">
        <v>0.69064748201438897</v>
      </c>
      <c r="AR578" s="16">
        <v>0.71830985915492995</v>
      </c>
      <c r="AS578" s="16">
        <v>0.875</v>
      </c>
      <c r="AT578" s="16">
        <v>0.61538461538461497</v>
      </c>
      <c r="AU578" s="16"/>
      <c r="AV578" s="16">
        <v>0.83333333333333304</v>
      </c>
      <c r="AW578" s="16">
        <v>0.5</v>
      </c>
      <c r="AX578" s="16">
        <v>0.74025974025973995</v>
      </c>
      <c r="AY578" s="16">
        <v>0.4</v>
      </c>
      <c r="AZ578" s="16">
        <v>0.25</v>
      </c>
      <c r="BA578" s="16">
        <v>0.659574468085106</v>
      </c>
      <c r="BB578" s="16">
        <v>0.64473684210526305</v>
      </c>
      <c r="BC578" s="16">
        <v>0.57894736842105299</v>
      </c>
      <c r="BD578" s="16">
        <v>0.69230769230769196</v>
      </c>
      <c r="BE578" s="16">
        <v>0.72670807453416197</v>
      </c>
      <c r="BF578" s="16">
        <v>0.67469879518072295</v>
      </c>
      <c r="BG578" s="16">
        <v>0.18181818181818199</v>
      </c>
      <c r="BH578" s="16">
        <v>0.623188405797101</v>
      </c>
      <c r="BI578" s="16">
        <v>0.33333333333333298</v>
      </c>
      <c r="BJ578" s="16">
        <v>0.61538461538461497</v>
      </c>
      <c r="BK578" s="16">
        <v>0.36111111111111099</v>
      </c>
      <c r="BL578" s="16">
        <v>0.4375</v>
      </c>
      <c r="BM578" s="16">
        <v>0.4</v>
      </c>
      <c r="BN578" s="16">
        <v>0.40909090909090901</v>
      </c>
      <c r="BO578" s="16"/>
      <c r="BP578" s="16">
        <v>0.67169811320754702</v>
      </c>
      <c r="BQ578" s="16"/>
      <c r="BR578" s="16">
        <v>0.63103448275862095</v>
      </c>
      <c r="BS578" s="16"/>
      <c r="BT578" s="16">
        <v>0.65501165501165504</v>
      </c>
    </row>
    <row r="579" spans="2:72" x14ac:dyDescent="0.2">
      <c r="B579" t="s">
        <v>325</v>
      </c>
      <c r="C579" s="16">
        <v>0.14525139664804501</v>
      </c>
      <c r="D579" s="16">
        <v>0.124031007751938</v>
      </c>
      <c r="E579" s="16">
        <v>0.23611111111111099</v>
      </c>
      <c r="F579" s="16">
        <v>6.8965517241379296E-2</v>
      </c>
      <c r="G579" s="16">
        <v>0.16</v>
      </c>
      <c r="H579" s="16">
        <v>0.2</v>
      </c>
      <c r="I579" s="16">
        <v>0.15384615384615399</v>
      </c>
      <c r="J579" s="16">
        <v>0.2</v>
      </c>
      <c r="K579" s="16">
        <v>0.18181818181818199</v>
      </c>
      <c r="L579" s="16">
        <v>0.18181818181818199</v>
      </c>
      <c r="M579" s="16">
        <v>3.4482758620689703E-2</v>
      </c>
      <c r="N579" s="16">
        <v>0</v>
      </c>
      <c r="O579" s="16">
        <v>0</v>
      </c>
      <c r="P579" s="16"/>
      <c r="Q579" s="16">
        <v>0.18918918918918901</v>
      </c>
      <c r="R579" s="16">
        <v>0.28571428571428598</v>
      </c>
      <c r="S579" s="16">
        <v>0.2</v>
      </c>
      <c r="T579" s="16">
        <v>0.13636363636363599</v>
      </c>
      <c r="U579" s="16">
        <v>4.5454545454545497E-2</v>
      </c>
      <c r="V579" s="16">
        <v>0.22077922077922099</v>
      </c>
      <c r="W579" s="16">
        <v>0.125</v>
      </c>
      <c r="X579" s="16">
        <v>9.3333333333333296E-2</v>
      </c>
      <c r="Y579" s="16">
        <v>0.13559322033898299</v>
      </c>
      <c r="Z579" s="16"/>
      <c r="AA579" s="16">
        <v>0.16521739130434801</v>
      </c>
      <c r="AB579" s="16">
        <v>0.12702702702702701</v>
      </c>
      <c r="AC579" s="16"/>
      <c r="AD579" s="16">
        <v>0.15384615384615399</v>
      </c>
      <c r="AE579" s="16">
        <v>0.34285714285714303</v>
      </c>
      <c r="AF579" s="16">
        <v>0.20588235294117599</v>
      </c>
      <c r="AG579" s="16">
        <v>7.0175438596491196E-2</v>
      </c>
      <c r="AH579" s="16">
        <v>0.19642857142857101</v>
      </c>
      <c r="AI579" s="16">
        <v>7.1428571428571397E-2</v>
      </c>
      <c r="AJ579" s="16">
        <v>0.117021276595745</v>
      </c>
      <c r="AK579" s="16">
        <v>6.5789473684210495E-2</v>
      </c>
      <c r="AL579" s="16">
        <v>0.12345679012345701</v>
      </c>
      <c r="AM579" s="16">
        <v>0.196850393700787</v>
      </c>
      <c r="AN579" s="16"/>
      <c r="AO579" s="16">
        <v>0.18217054263565899</v>
      </c>
      <c r="AP579" s="16">
        <v>0.15343915343915299</v>
      </c>
      <c r="AQ579" s="16">
        <v>0.12230215827338101</v>
      </c>
      <c r="AR579" s="16">
        <v>9.8591549295774697E-2</v>
      </c>
      <c r="AS579" s="16">
        <v>2.5000000000000001E-2</v>
      </c>
      <c r="AT579" s="16">
        <v>0.15384615384615399</v>
      </c>
      <c r="AU579" s="16"/>
      <c r="AV579" s="16">
        <v>0.16666666666666699</v>
      </c>
      <c r="AW579" s="16">
        <v>0</v>
      </c>
      <c r="AX579" s="16">
        <v>0.12987012987013</v>
      </c>
      <c r="AY579" s="16">
        <v>0.1</v>
      </c>
      <c r="AZ579" s="16">
        <v>0.25</v>
      </c>
      <c r="BA579" s="16">
        <v>0.170212765957447</v>
      </c>
      <c r="BB579" s="16">
        <v>0.197368421052632</v>
      </c>
      <c r="BC579" s="16">
        <v>0.105263157894737</v>
      </c>
      <c r="BD579" s="16">
        <v>0.15384615384615399</v>
      </c>
      <c r="BE579" s="16">
        <v>0.13043478260869601</v>
      </c>
      <c r="BF579" s="16">
        <v>8.4337349397590397E-2</v>
      </c>
      <c r="BG579" s="16">
        <v>0.27272727272727298</v>
      </c>
      <c r="BH579" s="16">
        <v>0.101449275362319</v>
      </c>
      <c r="BI579" s="16">
        <v>0.2</v>
      </c>
      <c r="BJ579" s="16">
        <v>0.230769230769231</v>
      </c>
      <c r="BK579" s="16">
        <v>0.194444444444444</v>
      </c>
      <c r="BL579" s="16">
        <v>0.125</v>
      </c>
      <c r="BM579" s="16">
        <v>0.15</v>
      </c>
      <c r="BN579" s="16">
        <v>0.27272727272727298</v>
      </c>
      <c r="BO579" s="16"/>
      <c r="BP579" s="16">
        <v>0.13396226415094301</v>
      </c>
      <c r="BQ579" s="16"/>
      <c r="BR579" s="16">
        <v>0.13965517241379299</v>
      </c>
      <c r="BS579" s="16"/>
      <c r="BT579" s="16">
        <v>0.13986013986014001</v>
      </c>
    </row>
    <row r="580" spans="2:72" x14ac:dyDescent="0.2">
      <c r="B580" t="s">
        <v>252</v>
      </c>
      <c r="C580" s="16">
        <v>0.47346368715083798</v>
      </c>
      <c r="D580" s="16">
        <v>0.56976744186046502</v>
      </c>
      <c r="E580" s="16">
        <v>0.194444444444444</v>
      </c>
      <c r="F580" s="16">
        <v>0.44827586206896602</v>
      </c>
      <c r="G580" s="16">
        <v>0.52</v>
      </c>
      <c r="H580" s="16">
        <v>0.45714285714285702</v>
      </c>
      <c r="I580" s="16">
        <v>0.46153846153846201</v>
      </c>
      <c r="J580" s="16">
        <v>0.24444444444444399</v>
      </c>
      <c r="K580" s="16">
        <v>0.5</v>
      </c>
      <c r="L580" s="16">
        <v>0.40909090909090901</v>
      </c>
      <c r="M580" s="16">
        <v>0.51724137931034497</v>
      </c>
      <c r="N580" s="16">
        <v>0.70833333333333304</v>
      </c>
      <c r="O580" s="16">
        <v>0.75</v>
      </c>
      <c r="P580" s="16"/>
      <c r="Q580" s="16">
        <v>0.24324324324324301</v>
      </c>
      <c r="R580" s="16">
        <v>7.1428571428571494E-2</v>
      </c>
      <c r="S580" s="16">
        <v>0.22857142857142901</v>
      </c>
      <c r="T580" s="16">
        <v>0.43181818181818199</v>
      </c>
      <c r="U580" s="16">
        <v>0.56818181818181801</v>
      </c>
      <c r="V580" s="16">
        <v>0.246753246753247</v>
      </c>
      <c r="W580" s="16">
        <v>0.46250000000000002</v>
      </c>
      <c r="X580" s="16">
        <v>0.68</v>
      </c>
      <c r="Y580" s="16">
        <v>0.57288135593220302</v>
      </c>
      <c r="Z580" s="16"/>
      <c r="AA580" s="16">
        <v>0.34492753623188399</v>
      </c>
      <c r="AB580" s="16">
        <v>0.59459459459459496</v>
      </c>
      <c r="AC580" s="16"/>
      <c r="AD580" s="16">
        <v>0.35897435897435898</v>
      </c>
      <c r="AE580" s="16">
        <v>8.5714285714285701E-2</v>
      </c>
      <c r="AF580" s="16">
        <v>0.20588235294117599</v>
      </c>
      <c r="AG580" s="16">
        <v>0.50877192982456099</v>
      </c>
      <c r="AH580" s="16">
        <v>0.375</v>
      </c>
      <c r="AI580" s="16">
        <v>0.55714285714285705</v>
      </c>
      <c r="AJ580" s="16">
        <v>0.54255319148936199</v>
      </c>
      <c r="AK580" s="16">
        <v>0.68421052631578905</v>
      </c>
      <c r="AL580" s="16">
        <v>0.58024691358024705</v>
      </c>
      <c r="AM580" s="16">
        <v>0.464566929133858</v>
      </c>
      <c r="AN580" s="16"/>
      <c r="AO580" s="16">
        <v>0.34496124031007802</v>
      </c>
      <c r="AP580" s="16">
        <v>0.44973544973544999</v>
      </c>
      <c r="AQ580" s="16">
        <v>0.56834532374100699</v>
      </c>
      <c r="AR580" s="16">
        <v>0.61971830985915499</v>
      </c>
      <c r="AS580" s="16">
        <v>0.85</v>
      </c>
      <c r="AT580" s="16">
        <v>0.46153846153846201</v>
      </c>
      <c r="AU580" s="16"/>
      <c r="AV580" s="16">
        <v>0.66666666666666696</v>
      </c>
      <c r="AW580" s="16">
        <v>0.5</v>
      </c>
      <c r="AX580" s="16">
        <v>0.61038961038961004</v>
      </c>
      <c r="AY580" s="16">
        <v>0.3</v>
      </c>
      <c r="AZ580" s="16">
        <v>0</v>
      </c>
      <c r="BA580" s="16">
        <v>0.48936170212766</v>
      </c>
      <c r="BB580" s="16">
        <v>0.44736842105263203</v>
      </c>
      <c r="BC580" s="16">
        <v>0.47368421052631599</v>
      </c>
      <c r="BD580" s="16">
        <v>0.53846153846153799</v>
      </c>
      <c r="BE580" s="16">
        <v>0.59627329192546596</v>
      </c>
      <c r="BF580" s="16">
        <v>0.59036144578313299</v>
      </c>
      <c r="BG580" s="16">
        <v>-9.0909090909090898E-2</v>
      </c>
      <c r="BH580" s="16">
        <v>0.52173913043478304</v>
      </c>
      <c r="BI580" s="16">
        <v>0.133333333333333</v>
      </c>
      <c r="BJ580" s="16">
        <v>0.38461538461538503</v>
      </c>
      <c r="BK580" s="16">
        <v>0.16666666666666699</v>
      </c>
      <c r="BL580" s="16">
        <v>0.3125</v>
      </c>
      <c r="BM580" s="16">
        <v>0.25</v>
      </c>
      <c r="BN580" s="16">
        <v>0.13636363636363599</v>
      </c>
      <c r="BO580" s="16"/>
      <c r="BP580" s="16">
        <v>0.53773584905660399</v>
      </c>
      <c r="BQ580" s="16"/>
      <c r="BR580" s="16">
        <v>0.49137931034482801</v>
      </c>
      <c r="BS580" s="16"/>
      <c r="BT580" s="16">
        <v>0.51515151515151503</v>
      </c>
    </row>
    <row r="581" spans="2:72" x14ac:dyDescent="0.2">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row>
    <row r="582" spans="2:72" x14ac:dyDescent="0.2">
      <c r="B582" s="6" t="s">
        <v>327</v>
      </c>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row>
    <row r="583" spans="2:72" x14ac:dyDescent="0.2">
      <c r="B583" s="22" t="s">
        <v>125</v>
      </c>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row>
    <row r="584" spans="2:72" x14ac:dyDescent="0.2">
      <c r="B584" t="s">
        <v>245</v>
      </c>
      <c r="C584" s="16">
        <v>0.18854748603352001</v>
      </c>
      <c r="D584" s="16">
        <v>0.25193798449612398</v>
      </c>
      <c r="E584" s="16">
        <v>9.7222222222222196E-2</v>
      </c>
      <c r="F584" s="16">
        <v>0</v>
      </c>
      <c r="G584" s="16">
        <v>0.18</v>
      </c>
      <c r="H584" s="16">
        <v>0.17142857142857101</v>
      </c>
      <c r="I584" s="16">
        <v>0.15384615384615399</v>
      </c>
      <c r="J584" s="16">
        <v>4.4444444444444398E-2</v>
      </c>
      <c r="K584" s="16">
        <v>0.31818181818181801</v>
      </c>
      <c r="L584" s="16">
        <v>0.18181818181818199</v>
      </c>
      <c r="M584" s="16">
        <v>0.20689655172413801</v>
      </c>
      <c r="N584" s="16">
        <v>0.29166666666666702</v>
      </c>
      <c r="O584" s="16">
        <v>0.25</v>
      </c>
      <c r="P584" s="16"/>
      <c r="Q584" s="16">
        <v>2.7027027027027001E-2</v>
      </c>
      <c r="R584" s="16">
        <v>3.5714285714285698E-2</v>
      </c>
      <c r="S584" s="16">
        <v>5.7142857142857099E-2</v>
      </c>
      <c r="T584" s="16">
        <v>0.15909090909090901</v>
      </c>
      <c r="U584" s="16">
        <v>6.8181818181818205E-2</v>
      </c>
      <c r="V584" s="16">
        <v>0.103896103896104</v>
      </c>
      <c r="W584" s="16">
        <v>0.1875</v>
      </c>
      <c r="X584" s="16">
        <v>0.22666666666666699</v>
      </c>
      <c r="Y584" s="16">
        <v>0.27457627118644101</v>
      </c>
      <c r="Z584" s="16"/>
      <c r="AA584" s="16">
        <v>0.107246376811594</v>
      </c>
      <c r="AB584" s="16">
        <v>0.26486486486486499</v>
      </c>
      <c r="AC584" s="16"/>
      <c r="AD584" s="16">
        <v>0.102564102564103</v>
      </c>
      <c r="AE584" s="16">
        <v>8.5714285714285701E-2</v>
      </c>
      <c r="AF584" s="16">
        <v>8.8235294117647106E-2</v>
      </c>
      <c r="AG584" s="16">
        <v>0.175438596491228</v>
      </c>
      <c r="AH584" s="16">
        <v>0.107142857142857</v>
      </c>
      <c r="AI584" s="16">
        <v>0.128571428571429</v>
      </c>
      <c r="AJ584" s="16">
        <v>0.27659574468085102</v>
      </c>
      <c r="AK584" s="16">
        <v>0.30263157894736797</v>
      </c>
      <c r="AL584" s="16">
        <v>0.234567901234568</v>
      </c>
      <c r="AM584" s="16">
        <v>0.220472440944882</v>
      </c>
      <c r="AN584" s="16"/>
      <c r="AO584" s="16">
        <v>7.7519379844961198E-2</v>
      </c>
      <c r="AP584" s="16">
        <v>0.17989417989418</v>
      </c>
      <c r="AQ584" s="16">
        <v>0.26618705035971202</v>
      </c>
      <c r="AR584" s="16">
        <v>0.25352112676056299</v>
      </c>
      <c r="AS584" s="16">
        <v>0.55000000000000004</v>
      </c>
      <c r="AT584" s="16">
        <v>0.30769230769230799</v>
      </c>
      <c r="AU584" s="16"/>
      <c r="AV584" s="16">
        <v>0.16666666666666699</v>
      </c>
      <c r="AW584" s="16">
        <v>0</v>
      </c>
      <c r="AX584" s="16">
        <v>0.37662337662337703</v>
      </c>
      <c r="AY584" s="16">
        <v>0</v>
      </c>
      <c r="AZ584" s="16">
        <v>0</v>
      </c>
      <c r="BA584" s="16">
        <v>0.12765957446808501</v>
      </c>
      <c r="BB584" s="16">
        <v>0.144736842105263</v>
      </c>
      <c r="BC584" s="16">
        <v>0.105263157894737</v>
      </c>
      <c r="BD584" s="16">
        <v>0.15384615384615399</v>
      </c>
      <c r="BE584" s="16">
        <v>0.24844720496894401</v>
      </c>
      <c r="BF584" s="16">
        <v>0.19277108433734899</v>
      </c>
      <c r="BG584" s="16">
        <v>0.27272727272727298</v>
      </c>
      <c r="BH584" s="16">
        <v>0.173913043478261</v>
      </c>
      <c r="BI584" s="16">
        <v>0.2</v>
      </c>
      <c r="BJ584" s="16">
        <v>0</v>
      </c>
      <c r="BK584" s="16">
        <v>2.7777777777777801E-2</v>
      </c>
      <c r="BL584" s="16">
        <v>0.1875</v>
      </c>
      <c r="BM584" s="16">
        <v>0.05</v>
      </c>
      <c r="BN584" s="16">
        <v>9.0909090909090898E-2</v>
      </c>
      <c r="BO584" s="16"/>
      <c r="BP584" s="16">
        <v>0.23207547169811299</v>
      </c>
      <c r="BQ584" s="16"/>
      <c r="BR584" s="16">
        <v>0.2</v>
      </c>
      <c r="BS584" s="16"/>
      <c r="BT584" s="16">
        <v>0.24009324009324001</v>
      </c>
    </row>
    <row r="585" spans="2:72" x14ac:dyDescent="0.2">
      <c r="B585" t="s">
        <v>246</v>
      </c>
      <c r="C585" s="16">
        <v>0.36731843575418999</v>
      </c>
      <c r="D585" s="16">
        <v>0.34496124031007802</v>
      </c>
      <c r="E585" s="16">
        <v>0.36111111111111099</v>
      </c>
      <c r="F585" s="16">
        <v>0.44827586206896602</v>
      </c>
      <c r="G585" s="16">
        <v>0.44</v>
      </c>
      <c r="H585" s="16">
        <v>0.48571428571428599</v>
      </c>
      <c r="I585" s="16">
        <v>0.44871794871794901</v>
      </c>
      <c r="J585" s="16">
        <v>0.28888888888888897</v>
      </c>
      <c r="K585" s="16">
        <v>0.45454545454545497</v>
      </c>
      <c r="L585" s="16">
        <v>0.31818181818181801</v>
      </c>
      <c r="M585" s="16">
        <v>0.34482758620689702</v>
      </c>
      <c r="N585" s="16">
        <v>0.25</v>
      </c>
      <c r="O585" s="16">
        <v>0.125</v>
      </c>
      <c r="P585" s="16"/>
      <c r="Q585" s="16">
        <v>0.21621621621621601</v>
      </c>
      <c r="R585" s="16">
        <v>0.28571428571428598</v>
      </c>
      <c r="S585" s="16">
        <v>0.22857142857142901</v>
      </c>
      <c r="T585" s="16">
        <v>0.36363636363636398</v>
      </c>
      <c r="U585" s="16">
        <v>0.34090909090909099</v>
      </c>
      <c r="V585" s="16">
        <v>0.45454545454545497</v>
      </c>
      <c r="W585" s="16">
        <v>0.38750000000000001</v>
      </c>
      <c r="X585" s="16">
        <v>0.42666666666666703</v>
      </c>
      <c r="Y585" s="16">
        <v>0.37288135593220301</v>
      </c>
      <c r="Z585" s="16"/>
      <c r="AA585" s="16">
        <v>0.35072463768115902</v>
      </c>
      <c r="AB585" s="16">
        <v>0.38378378378378403</v>
      </c>
      <c r="AC585" s="16"/>
      <c r="AD585" s="16">
        <v>0.269230769230769</v>
      </c>
      <c r="AE585" s="16">
        <v>0.25714285714285701</v>
      </c>
      <c r="AF585" s="16">
        <v>0.29411764705882398</v>
      </c>
      <c r="AG585" s="16">
        <v>0.43859649122806998</v>
      </c>
      <c r="AH585" s="16">
        <v>0.375</v>
      </c>
      <c r="AI585" s="16">
        <v>0.32857142857142901</v>
      </c>
      <c r="AJ585" s="16">
        <v>0.37234042553191499</v>
      </c>
      <c r="AK585" s="16">
        <v>0.43421052631578899</v>
      </c>
      <c r="AL585" s="16">
        <v>0.44444444444444398</v>
      </c>
      <c r="AM585" s="16">
        <v>0.36220472440944901</v>
      </c>
      <c r="AN585" s="16"/>
      <c r="AO585" s="16">
        <v>0.34496124031007802</v>
      </c>
      <c r="AP585" s="16">
        <v>0.386243386243386</v>
      </c>
      <c r="AQ585" s="16">
        <v>0.42446043165467601</v>
      </c>
      <c r="AR585" s="16">
        <v>0.38028169014084501</v>
      </c>
      <c r="AS585" s="16">
        <v>0.25</v>
      </c>
      <c r="AT585" s="16">
        <v>0.230769230769231</v>
      </c>
      <c r="AU585" s="16"/>
      <c r="AV585" s="16">
        <v>0.16666666666666699</v>
      </c>
      <c r="AW585" s="16">
        <v>0</v>
      </c>
      <c r="AX585" s="16">
        <v>0.207792207792208</v>
      </c>
      <c r="AY585" s="16">
        <v>0.3</v>
      </c>
      <c r="AZ585" s="16">
        <v>0</v>
      </c>
      <c r="BA585" s="16">
        <v>0.40425531914893598</v>
      </c>
      <c r="BB585" s="16">
        <v>0.31578947368421101</v>
      </c>
      <c r="BC585" s="16">
        <v>0.36842105263157898</v>
      </c>
      <c r="BD585" s="16">
        <v>0.46153846153846201</v>
      </c>
      <c r="BE585" s="16">
        <v>0.45962732919254701</v>
      </c>
      <c r="BF585" s="16">
        <v>0.45783132530120502</v>
      </c>
      <c r="BG585" s="16">
        <v>0.27272727272727298</v>
      </c>
      <c r="BH585" s="16">
        <v>0.434782608695652</v>
      </c>
      <c r="BI585" s="16">
        <v>0.33333333333333298</v>
      </c>
      <c r="BJ585" s="16">
        <v>0.46153846153846201</v>
      </c>
      <c r="BK585" s="16">
        <v>0.30555555555555602</v>
      </c>
      <c r="BL585" s="16">
        <v>0.25</v>
      </c>
      <c r="BM585" s="16">
        <v>0.3</v>
      </c>
      <c r="BN585" s="16">
        <v>0.27272727272727298</v>
      </c>
      <c r="BO585" s="16"/>
      <c r="BP585" s="16">
        <v>0.37924528301886801</v>
      </c>
      <c r="BQ585" s="16"/>
      <c r="BR585" s="16">
        <v>0.36896551724137899</v>
      </c>
      <c r="BS585" s="16"/>
      <c r="BT585" s="16">
        <v>0.40326340326340299</v>
      </c>
    </row>
    <row r="586" spans="2:72" x14ac:dyDescent="0.2">
      <c r="B586" t="s">
        <v>247</v>
      </c>
      <c r="C586" s="16">
        <v>0.222067039106145</v>
      </c>
      <c r="D586" s="16">
        <v>0.232558139534884</v>
      </c>
      <c r="E586" s="16">
        <v>0.22222222222222199</v>
      </c>
      <c r="F586" s="16">
        <v>0.34482758620689702</v>
      </c>
      <c r="G586" s="16">
        <v>0.18</v>
      </c>
      <c r="H586" s="16">
        <v>0.2</v>
      </c>
      <c r="I586" s="16">
        <v>0.20512820512820501</v>
      </c>
      <c r="J586" s="16">
        <v>0.35555555555555601</v>
      </c>
      <c r="K586" s="16">
        <v>9.0909090909090898E-2</v>
      </c>
      <c r="L586" s="16">
        <v>0.12121212121212099</v>
      </c>
      <c r="M586" s="16">
        <v>0.31034482758620702</v>
      </c>
      <c r="N586" s="16">
        <v>0.16666666666666699</v>
      </c>
      <c r="O586" s="16">
        <v>0.25</v>
      </c>
      <c r="P586" s="16"/>
      <c r="Q586" s="16">
        <v>0.29729729729729698</v>
      </c>
      <c r="R586" s="16">
        <v>0.25</v>
      </c>
      <c r="S586" s="16">
        <v>0.371428571428571</v>
      </c>
      <c r="T586" s="16">
        <v>0.25</v>
      </c>
      <c r="U586" s="16">
        <v>0.36363636363636398</v>
      </c>
      <c r="V586" s="16">
        <v>0.246753246753247</v>
      </c>
      <c r="W586" s="16">
        <v>0.22500000000000001</v>
      </c>
      <c r="X586" s="16">
        <v>0.146666666666667</v>
      </c>
      <c r="Y586" s="16">
        <v>0.17966101694915301</v>
      </c>
      <c r="Z586" s="16"/>
      <c r="AA586" s="16">
        <v>0.27536231884057999</v>
      </c>
      <c r="AB586" s="16">
        <v>0.17297297297297301</v>
      </c>
      <c r="AC586" s="16"/>
      <c r="AD586" s="16">
        <v>0.256410256410256</v>
      </c>
      <c r="AE586" s="16">
        <v>0.314285714285714</v>
      </c>
      <c r="AF586" s="16">
        <v>0.29411764705882398</v>
      </c>
      <c r="AG586" s="16">
        <v>0.22807017543859601</v>
      </c>
      <c r="AH586" s="16">
        <v>0.32142857142857101</v>
      </c>
      <c r="AI586" s="16">
        <v>0.28571428571428598</v>
      </c>
      <c r="AJ586" s="16">
        <v>0.20212765957446799</v>
      </c>
      <c r="AK586" s="16">
        <v>0.13157894736842099</v>
      </c>
      <c r="AL586" s="16">
        <v>0.18518518518518501</v>
      </c>
      <c r="AM586" s="16">
        <v>0.17322834645669299</v>
      </c>
      <c r="AN586" s="16"/>
      <c r="AO586" s="16">
        <v>0.28294573643410897</v>
      </c>
      <c r="AP586" s="16">
        <v>0.21164021164021199</v>
      </c>
      <c r="AQ586" s="16">
        <v>0.12230215827338101</v>
      </c>
      <c r="AR586" s="16">
        <v>0.25352112676056299</v>
      </c>
      <c r="AS586" s="16">
        <v>0.2</v>
      </c>
      <c r="AT586" s="16">
        <v>0.15384615384615399</v>
      </c>
      <c r="AU586" s="16"/>
      <c r="AV586" s="16">
        <v>0.5</v>
      </c>
      <c r="AW586" s="16">
        <v>0</v>
      </c>
      <c r="AX586" s="16">
        <v>0.168831168831169</v>
      </c>
      <c r="AY586" s="16">
        <v>0.4</v>
      </c>
      <c r="AZ586" s="16">
        <v>0.75</v>
      </c>
      <c r="BA586" s="16">
        <v>0.25531914893617003</v>
      </c>
      <c r="BB586" s="16">
        <v>0.23684210526315799</v>
      </c>
      <c r="BC586" s="16">
        <v>0.21052631578947401</v>
      </c>
      <c r="BD586" s="16">
        <v>0.15384615384615399</v>
      </c>
      <c r="BE586" s="16">
        <v>0.13043478260869601</v>
      </c>
      <c r="BF586" s="16">
        <v>0.20481927710843401</v>
      </c>
      <c r="BG586" s="16">
        <v>0.36363636363636398</v>
      </c>
      <c r="BH586" s="16">
        <v>0.202898550724638</v>
      </c>
      <c r="BI586" s="16">
        <v>0.266666666666667</v>
      </c>
      <c r="BJ586" s="16">
        <v>0.230769230769231</v>
      </c>
      <c r="BK586" s="16">
        <v>0.33333333333333298</v>
      </c>
      <c r="BL586" s="16">
        <v>0.375</v>
      </c>
      <c r="BM586" s="16">
        <v>0.25</v>
      </c>
      <c r="BN586" s="16">
        <v>0.36363636363636398</v>
      </c>
      <c r="BO586" s="16"/>
      <c r="BP586" s="16">
        <v>0.19622641509434</v>
      </c>
      <c r="BQ586" s="16"/>
      <c r="BR586" s="16">
        <v>0.21379310344827601</v>
      </c>
      <c r="BS586" s="16"/>
      <c r="BT586" s="16">
        <v>0.18181818181818199</v>
      </c>
    </row>
    <row r="587" spans="2:72" x14ac:dyDescent="0.2">
      <c r="B587" t="s">
        <v>248</v>
      </c>
      <c r="C587" s="16">
        <v>0.121508379888268</v>
      </c>
      <c r="D587" s="16">
        <v>8.5271317829457405E-2</v>
      </c>
      <c r="E587" s="16">
        <v>0.22222222222222199</v>
      </c>
      <c r="F587" s="16">
        <v>0.17241379310344801</v>
      </c>
      <c r="G587" s="16">
        <v>0.1</v>
      </c>
      <c r="H587" s="16">
        <v>0.14285714285714299</v>
      </c>
      <c r="I587" s="16">
        <v>0.115384615384615</v>
      </c>
      <c r="J587" s="16">
        <v>0.133333333333333</v>
      </c>
      <c r="K587" s="16">
        <v>9.0909090909090898E-2</v>
      </c>
      <c r="L587" s="16">
        <v>0.16666666666666699</v>
      </c>
      <c r="M587" s="16">
        <v>3.4482758620689703E-2</v>
      </c>
      <c r="N587" s="16">
        <v>0.16666666666666699</v>
      </c>
      <c r="O587" s="16">
        <v>0.125</v>
      </c>
      <c r="P587" s="16"/>
      <c r="Q587" s="16">
        <v>0.27027027027027001</v>
      </c>
      <c r="R587" s="16">
        <v>0.14285714285714299</v>
      </c>
      <c r="S587" s="16">
        <v>0.14285714285714299</v>
      </c>
      <c r="T587" s="16">
        <v>6.8181818181818205E-2</v>
      </c>
      <c r="U587" s="16">
        <v>0.204545454545455</v>
      </c>
      <c r="V587" s="16">
        <v>9.0909090909090898E-2</v>
      </c>
      <c r="W587" s="16">
        <v>0.125</v>
      </c>
      <c r="X587" s="16">
        <v>0.133333333333333</v>
      </c>
      <c r="Y587" s="16">
        <v>9.8305084745762703E-2</v>
      </c>
      <c r="Z587" s="16"/>
      <c r="AA587" s="16">
        <v>0.139130434782609</v>
      </c>
      <c r="AB587" s="16">
        <v>0.10540540540540499</v>
      </c>
      <c r="AC587" s="16"/>
      <c r="AD587" s="16">
        <v>0.21794871794871801</v>
      </c>
      <c r="AE587" s="16">
        <v>0.14285714285714299</v>
      </c>
      <c r="AF587" s="16">
        <v>0.20588235294117599</v>
      </c>
      <c r="AG587" s="16">
        <v>5.2631578947368397E-2</v>
      </c>
      <c r="AH587" s="16">
        <v>0.160714285714286</v>
      </c>
      <c r="AI587" s="16">
        <v>0.128571428571429</v>
      </c>
      <c r="AJ587" s="16">
        <v>8.5106382978723402E-2</v>
      </c>
      <c r="AK587" s="16">
        <v>6.5789473684210495E-2</v>
      </c>
      <c r="AL587" s="16">
        <v>8.6419753086419707E-2</v>
      </c>
      <c r="AM587" s="16">
        <v>0.133858267716535</v>
      </c>
      <c r="AN587" s="16"/>
      <c r="AO587" s="16">
        <v>0.170542635658915</v>
      </c>
      <c r="AP587" s="16">
        <v>0.12169312169312201</v>
      </c>
      <c r="AQ587" s="16">
        <v>0.100719424460432</v>
      </c>
      <c r="AR587" s="16">
        <v>5.63380281690141E-2</v>
      </c>
      <c r="AS587" s="16">
        <v>0</v>
      </c>
      <c r="AT587" s="16">
        <v>0.15384615384615399</v>
      </c>
      <c r="AU587" s="16"/>
      <c r="AV587" s="16">
        <v>0.16666666666666699</v>
      </c>
      <c r="AW587" s="16">
        <v>0.5</v>
      </c>
      <c r="AX587" s="16">
        <v>0.15584415584415601</v>
      </c>
      <c r="AY587" s="16">
        <v>0.2</v>
      </c>
      <c r="AZ587" s="16">
        <v>0.25</v>
      </c>
      <c r="BA587" s="16">
        <v>0.10638297872340401</v>
      </c>
      <c r="BB587" s="16">
        <v>0.197368421052632</v>
      </c>
      <c r="BC587" s="16">
        <v>0</v>
      </c>
      <c r="BD587" s="16">
        <v>0</v>
      </c>
      <c r="BE587" s="16">
        <v>7.4534161490683204E-2</v>
      </c>
      <c r="BF587" s="16">
        <v>0.108433734939759</v>
      </c>
      <c r="BG587" s="16">
        <v>9.0909090909090898E-2</v>
      </c>
      <c r="BH587" s="16">
        <v>7.2463768115942004E-2</v>
      </c>
      <c r="BI587" s="16">
        <v>6.6666666666666693E-2</v>
      </c>
      <c r="BJ587" s="16">
        <v>0.15384615384615399</v>
      </c>
      <c r="BK587" s="16">
        <v>0.27777777777777801</v>
      </c>
      <c r="BL587" s="16">
        <v>9.375E-2</v>
      </c>
      <c r="BM587" s="16">
        <v>0.2</v>
      </c>
      <c r="BN587" s="16">
        <v>0.13636363636363599</v>
      </c>
      <c r="BO587" s="16"/>
      <c r="BP587" s="16">
        <v>0.10377358490565999</v>
      </c>
      <c r="BQ587" s="16"/>
      <c r="BR587" s="16">
        <v>0.11551724137931001</v>
      </c>
      <c r="BS587" s="16"/>
      <c r="BT587" s="16">
        <v>9.5571095571095596E-2</v>
      </c>
    </row>
    <row r="588" spans="2:72" x14ac:dyDescent="0.2">
      <c r="B588" t="s">
        <v>249</v>
      </c>
      <c r="C588" s="16">
        <v>5.7262569832402202E-2</v>
      </c>
      <c r="D588" s="16">
        <v>4.6511627906976702E-2</v>
      </c>
      <c r="E588" s="16">
        <v>5.5555555555555601E-2</v>
      </c>
      <c r="F588" s="16">
        <v>0</v>
      </c>
      <c r="G588" s="16">
        <v>0.1</v>
      </c>
      <c r="H588" s="16">
        <v>0</v>
      </c>
      <c r="I588" s="16">
        <v>5.1282051282051301E-2</v>
      </c>
      <c r="J588" s="16">
        <v>0.133333333333333</v>
      </c>
      <c r="K588" s="16">
        <v>0</v>
      </c>
      <c r="L588" s="16">
        <v>9.0909090909090898E-2</v>
      </c>
      <c r="M588" s="16">
        <v>6.8965517241379296E-2</v>
      </c>
      <c r="N588" s="16">
        <v>4.1666666666666699E-2</v>
      </c>
      <c r="O588" s="16">
        <v>0.125</v>
      </c>
      <c r="P588" s="16"/>
      <c r="Q588" s="16">
        <v>8.1081081081081099E-2</v>
      </c>
      <c r="R588" s="16">
        <v>0.25</v>
      </c>
      <c r="S588" s="16">
        <v>0.114285714285714</v>
      </c>
      <c r="T588" s="16">
        <v>2.27272727272727E-2</v>
      </c>
      <c r="U588" s="16">
        <v>0</v>
      </c>
      <c r="V588" s="16">
        <v>6.4935064935064901E-2</v>
      </c>
      <c r="W588" s="16">
        <v>3.7499999999999999E-2</v>
      </c>
      <c r="X588" s="16">
        <v>0.04</v>
      </c>
      <c r="Y588" s="16">
        <v>5.0847457627118599E-2</v>
      </c>
      <c r="Z588" s="16"/>
      <c r="AA588" s="16">
        <v>6.6666666666666693E-2</v>
      </c>
      <c r="AB588" s="16">
        <v>4.86486486486487E-2</v>
      </c>
      <c r="AC588" s="16"/>
      <c r="AD588" s="16">
        <v>0.102564102564103</v>
      </c>
      <c r="AE588" s="16">
        <v>0.14285714285714299</v>
      </c>
      <c r="AF588" s="16">
        <v>5.8823529411764698E-2</v>
      </c>
      <c r="AG588" s="16">
        <v>3.5087719298245598E-2</v>
      </c>
      <c r="AH588" s="16">
        <v>3.5714285714285698E-2</v>
      </c>
      <c r="AI588" s="16">
        <v>7.1428571428571397E-2</v>
      </c>
      <c r="AJ588" s="16">
        <v>2.1276595744680899E-2</v>
      </c>
      <c r="AK588" s="16">
        <v>5.2631578947368397E-2</v>
      </c>
      <c r="AL588" s="16">
        <v>3.7037037037037E-2</v>
      </c>
      <c r="AM588" s="16">
        <v>5.5118110236220499E-2</v>
      </c>
      <c r="AN588" s="16"/>
      <c r="AO588" s="16">
        <v>6.5891472868217102E-2</v>
      </c>
      <c r="AP588" s="16">
        <v>4.7619047619047603E-2</v>
      </c>
      <c r="AQ588" s="16">
        <v>6.4748201438848907E-2</v>
      </c>
      <c r="AR588" s="16">
        <v>4.2253521126760597E-2</v>
      </c>
      <c r="AS588" s="16">
        <v>0</v>
      </c>
      <c r="AT588" s="16">
        <v>0.15384615384615399</v>
      </c>
      <c r="AU588" s="16"/>
      <c r="AV588" s="16">
        <v>0</v>
      </c>
      <c r="AW588" s="16">
        <v>0.5</v>
      </c>
      <c r="AX588" s="16">
        <v>5.1948051948052E-2</v>
      </c>
      <c r="AY588" s="16">
        <v>0</v>
      </c>
      <c r="AZ588" s="16">
        <v>0</v>
      </c>
      <c r="BA588" s="16">
        <v>4.2553191489361701E-2</v>
      </c>
      <c r="BB588" s="16">
        <v>2.6315789473684199E-2</v>
      </c>
      <c r="BC588" s="16">
        <v>0.26315789473684198</v>
      </c>
      <c r="BD588" s="16">
        <v>0.15384615384615399</v>
      </c>
      <c r="BE588" s="16">
        <v>6.8322981366459604E-2</v>
      </c>
      <c r="BF588" s="16">
        <v>1.20481927710843E-2</v>
      </c>
      <c r="BG588" s="16">
        <v>0</v>
      </c>
      <c r="BH588" s="16">
        <v>5.7971014492753603E-2</v>
      </c>
      <c r="BI588" s="16">
        <v>0.133333333333333</v>
      </c>
      <c r="BJ588" s="16">
        <v>7.69230769230769E-2</v>
      </c>
      <c r="BK588" s="16">
        <v>2.7777777777777801E-2</v>
      </c>
      <c r="BL588" s="16">
        <v>9.375E-2</v>
      </c>
      <c r="BM588" s="16">
        <v>0.1</v>
      </c>
      <c r="BN588" s="16">
        <v>0</v>
      </c>
      <c r="BO588" s="16"/>
      <c r="BP588" s="16">
        <v>4.9056603773584902E-2</v>
      </c>
      <c r="BQ588" s="16"/>
      <c r="BR588" s="16">
        <v>5.6896551724137899E-2</v>
      </c>
      <c r="BS588" s="16"/>
      <c r="BT588" s="16">
        <v>4.8951048951049E-2</v>
      </c>
    </row>
    <row r="589" spans="2:72" x14ac:dyDescent="0.2">
      <c r="B589" t="s">
        <v>122</v>
      </c>
      <c r="C589" s="16">
        <v>4.3296089385474898E-2</v>
      </c>
      <c r="D589" s="16">
        <v>3.8759689922480599E-2</v>
      </c>
      <c r="E589" s="16">
        <v>4.1666666666666699E-2</v>
      </c>
      <c r="F589" s="16">
        <v>3.4482758620689703E-2</v>
      </c>
      <c r="G589" s="16">
        <v>0</v>
      </c>
      <c r="H589" s="16">
        <v>0</v>
      </c>
      <c r="I589" s="16">
        <v>2.5641025641025599E-2</v>
      </c>
      <c r="J589" s="16">
        <v>4.4444444444444398E-2</v>
      </c>
      <c r="K589" s="16">
        <v>4.5454545454545497E-2</v>
      </c>
      <c r="L589" s="16">
        <v>0.12121212121212099</v>
      </c>
      <c r="M589" s="16">
        <v>3.4482758620689703E-2</v>
      </c>
      <c r="N589" s="16">
        <v>8.3333333333333301E-2</v>
      </c>
      <c r="O589" s="16">
        <v>0.125</v>
      </c>
      <c r="P589" s="16"/>
      <c r="Q589" s="16">
        <v>0.108108108108108</v>
      </c>
      <c r="R589" s="16">
        <v>3.5714285714285698E-2</v>
      </c>
      <c r="S589" s="16">
        <v>8.5714285714285701E-2</v>
      </c>
      <c r="T589" s="16">
        <v>0.13636363636363599</v>
      </c>
      <c r="U589" s="16">
        <v>2.27272727272727E-2</v>
      </c>
      <c r="V589" s="16">
        <v>3.8961038961039002E-2</v>
      </c>
      <c r="W589" s="16">
        <v>3.7499999999999999E-2</v>
      </c>
      <c r="X589" s="16">
        <v>2.66666666666667E-2</v>
      </c>
      <c r="Y589" s="16">
        <v>2.3728813559322E-2</v>
      </c>
      <c r="Z589" s="16"/>
      <c r="AA589" s="16">
        <v>6.08695652173913E-2</v>
      </c>
      <c r="AB589" s="16">
        <v>2.4324324324324301E-2</v>
      </c>
      <c r="AC589" s="16"/>
      <c r="AD589" s="16">
        <v>5.1282051282051301E-2</v>
      </c>
      <c r="AE589" s="16">
        <v>5.7142857142857099E-2</v>
      </c>
      <c r="AF589" s="16">
        <v>5.8823529411764698E-2</v>
      </c>
      <c r="AG589" s="16">
        <v>7.0175438596491196E-2</v>
      </c>
      <c r="AH589" s="16">
        <v>0</v>
      </c>
      <c r="AI589" s="16">
        <v>5.7142857142857099E-2</v>
      </c>
      <c r="AJ589" s="16">
        <v>4.2553191489361701E-2</v>
      </c>
      <c r="AK589" s="16">
        <v>1.3157894736842099E-2</v>
      </c>
      <c r="AL589" s="16">
        <v>1.2345679012345699E-2</v>
      </c>
      <c r="AM589" s="16">
        <v>5.5118110236220499E-2</v>
      </c>
      <c r="AN589" s="16"/>
      <c r="AO589" s="16">
        <v>5.8139534883720902E-2</v>
      </c>
      <c r="AP589" s="16">
        <v>5.29100529100529E-2</v>
      </c>
      <c r="AQ589" s="16">
        <v>2.15827338129496E-2</v>
      </c>
      <c r="AR589" s="16">
        <v>1.4084507042253501E-2</v>
      </c>
      <c r="AS589" s="16">
        <v>0</v>
      </c>
      <c r="AT589" s="16">
        <v>0</v>
      </c>
      <c r="AU589" s="16"/>
      <c r="AV589" s="16">
        <v>0</v>
      </c>
      <c r="AW589" s="16">
        <v>0</v>
      </c>
      <c r="AX589" s="16">
        <v>3.8961038961039002E-2</v>
      </c>
      <c r="AY589" s="16">
        <v>0.1</v>
      </c>
      <c r="AZ589" s="16">
        <v>0</v>
      </c>
      <c r="BA589" s="16">
        <v>6.3829787234042507E-2</v>
      </c>
      <c r="BB589" s="16">
        <v>7.8947368421052599E-2</v>
      </c>
      <c r="BC589" s="16">
        <v>5.2631578947368397E-2</v>
      </c>
      <c r="BD589" s="16">
        <v>7.69230769230769E-2</v>
      </c>
      <c r="BE589" s="16">
        <v>1.8633540372670801E-2</v>
      </c>
      <c r="BF589" s="16">
        <v>2.40963855421687E-2</v>
      </c>
      <c r="BG589" s="16">
        <v>0</v>
      </c>
      <c r="BH589" s="16">
        <v>5.7971014492753603E-2</v>
      </c>
      <c r="BI589" s="16">
        <v>0</v>
      </c>
      <c r="BJ589" s="16">
        <v>7.69230769230769E-2</v>
      </c>
      <c r="BK589" s="16">
        <v>2.7777777777777801E-2</v>
      </c>
      <c r="BL589" s="16">
        <v>0</v>
      </c>
      <c r="BM589" s="16">
        <v>0.1</v>
      </c>
      <c r="BN589" s="16">
        <v>0.13636363636363599</v>
      </c>
      <c r="BO589" s="16"/>
      <c r="BP589" s="16">
        <v>3.9622641509434002E-2</v>
      </c>
      <c r="BQ589" s="16"/>
      <c r="BR589" s="16">
        <v>4.48275862068966E-2</v>
      </c>
      <c r="BS589" s="16"/>
      <c r="BT589" s="16">
        <v>3.03030303030303E-2</v>
      </c>
    </row>
    <row r="590" spans="2:72" x14ac:dyDescent="0.2">
      <c r="B590" t="s">
        <v>250</v>
      </c>
      <c r="C590" s="16">
        <v>0.55586592178770999</v>
      </c>
      <c r="D590" s="16">
        <v>0.59689922480620194</v>
      </c>
      <c r="E590" s="16">
        <v>0.45833333333333298</v>
      </c>
      <c r="F590" s="16">
        <v>0.44827586206896602</v>
      </c>
      <c r="G590" s="16">
        <v>0.62</v>
      </c>
      <c r="H590" s="16">
        <v>0.65714285714285703</v>
      </c>
      <c r="I590" s="16">
        <v>0.60256410256410298</v>
      </c>
      <c r="J590" s="16">
        <v>0.33333333333333298</v>
      </c>
      <c r="K590" s="16">
        <v>0.77272727272727304</v>
      </c>
      <c r="L590" s="16">
        <v>0.5</v>
      </c>
      <c r="M590" s="16">
        <v>0.55172413793103403</v>
      </c>
      <c r="N590" s="16">
        <v>0.54166666666666696</v>
      </c>
      <c r="O590" s="16">
        <v>0.375</v>
      </c>
      <c r="P590" s="16"/>
      <c r="Q590" s="16">
        <v>0.24324324324324301</v>
      </c>
      <c r="R590" s="16">
        <v>0.32142857142857101</v>
      </c>
      <c r="S590" s="16">
        <v>0.28571428571428598</v>
      </c>
      <c r="T590" s="16">
        <v>0.52272727272727304</v>
      </c>
      <c r="U590" s="16">
        <v>0.40909090909090901</v>
      </c>
      <c r="V590" s="16">
        <v>0.55844155844155796</v>
      </c>
      <c r="W590" s="16">
        <v>0.57499999999999996</v>
      </c>
      <c r="X590" s="16">
        <v>0.65333333333333299</v>
      </c>
      <c r="Y590" s="16">
        <v>0.64745762711864396</v>
      </c>
      <c r="Z590" s="16"/>
      <c r="AA590" s="16">
        <v>0.45797101449275401</v>
      </c>
      <c r="AB590" s="16">
        <v>0.64864864864864902</v>
      </c>
      <c r="AC590" s="16"/>
      <c r="AD590" s="16">
        <v>0.37179487179487197</v>
      </c>
      <c r="AE590" s="16">
        <v>0.34285714285714303</v>
      </c>
      <c r="AF590" s="16">
        <v>0.38235294117647101</v>
      </c>
      <c r="AG590" s="16">
        <v>0.61403508771929804</v>
      </c>
      <c r="AH590" s="16">
        <v>0.48214285714285698</v>
      </c>
      <c r="AI590" s="16">
        <v>0.45714285714285702</v>
      </c>
      <c r="AJ590" s="16">
        <v>0.64893617021276595</v>
      </c>
      <c r="AK590" s="16">
        <v>0.73684210526315796</v>
      </c>
      <c r="AL590" s="16">
        <v>0.67901234567901203</v>
      </c>
      <c r="AM590" s="16">
        <v>0.58267716535433101</v>
      </c>
      <c r="AN590" s="16"/>
      <c r="AO590" s="16">
        <v>0.42248062015503901</v>
      </c>
      <c r="AP590" s="16">
        <v>0.56613756613756605</v>
      </c>
      <c r="AQ590" s="16">
        <v>0.69064748201438897</v>
      </c>
      <c r="AR590" s="16">
        <v>0.63380281690140805</v>
      </c>
      <c r="AS590" s="16">
        <v>0.8</v>
      </c>
      <c r="AT590" s="16">
        <v>0.53846153846153899</v>
      </c>
      <c r="AU590" s="16"/>
      <c r="AV590" s="16">
        <v>0.33333333333333298</v>
      </c>
      <c r="AW590" s="16">
        <v>0</v>
      </c>
      <c r="AX590" s="16">
        <v>0.58441558441558406</v>
      </c>
      <c r="AY590" s="16">
        <v>0.3</v>
      </c>
      <c r="AZ590" s="16">
        <v>0</v>
      </c>
      <c r="BA590" s="16">
        <v>0.53191489361702105</v>
      </c>
      <c r="BB590" s="16">
        <v>0.46052631578947401</v>
      </c>
      <c r="BC590" s="16">
        <v>0.47368421052631599</v>
      </c>
      <c r="BD590" s="16">
        <v>0.61538461538461497</v>
      </c>
      <c r="BE590" s="16">
        <v>0.70807453416149102</v>
      </c>
      <c r="BF590" s="16">
        <v>0.65060240963855398</v>
      </c>
      <c r="BG590" s="16">
        <v>0.54545454545454497</v>
      </c>
      <c r="BH590" s="16">
        <v>0.60869565217391297</v>
      </c>
      <c r="BI590" s="16">
        <v>0.53333333333333299</v>
      </c>
      <c r="BJ590" s="16">
        <v>0.46153846153846201</v>
      </c>
      <c r="BK590" s="16">
        <v>0.33333333333333298</v>
      </c>
      <c r="BL590" s="16">
        <v>0.4375</v>
      </c>
      <c r="BM590" s="16">
        <v>0.35</v>
      </c>
      <c r="BN590" s="16">
        <v>0.36363636363636398</v>
      </c>
      <c r="BO590" s="16"/>
      <c r="BP590" s="16">
        <v>0.611320754716981</v>
      </c>
      <c r="BQ590" s="16"/>
      <c r="BR590" s="16">
        <v>0.568965517241379</v>
      </c>
      <c r="BS590" s="16"/>
      <c r="BT590" s="16">
        <v>0.643356643356643</v>
      </c>
    </row>
    <row r="591" spans="2:72" x14ac:dyDescent="0.2">
      <c r="B591" t="s">
        <v>251</v>
      </c>
      <c r="C591" s="16">
        <v>0.17877094972067001</v>
      </c>
      <c r="D591" s="16">
        <v>0.13178294573643401</v>
      </c>
      <c r="E591" s="16">
        <v>0.27777777777777801</v>
      </c>
      <c r="F591" s="16">
        <v>0.17241379310344801</v>
      </c>
      <c r="G591" s="16">
        <v>0.2</v>
      </c>
      <c r="H591" s="16">
        <v>0.14285714285714299</v>
      </c>
      <c r="I591" s="16">
        <v>0.16666666666666699</v>
      </c>
      <c r="J591" s="16">
        <v>0.266666666666667</v>
      </c>
      <c r="K591" s="16">
        <v>9.0909090909090898E-2</v>
      </c>
      <c r="L591" s="16">
        <v>0.25757575757575801</v>
      </c>
      <c r="M591" s="16">
        <v>0.10344827586206901</v>
      </c>
      <c r="N591" s="16">
        <v>0.20833333333333301</v>
      </c>
      <c r="O591" s="16">
        <v>0.25</v>
      </c>
      <c r="P591" s="16"/>
      <c r="Q591" s="16">
        <v>0.35135135135135098</v>
      </c>
      <c r="R591" s="16">
        <v>0.39285714285714302</v>
      </c>
      <c r="S591" s="16">
        <v>0.25714285714285701</v>
      </c>
      <c r="T591" s="16">
        <v>9.0909090909090898E-2</v>
      </c>
      <c r="U591" s="16">
        <v>0.204545454545455</v>
      </c>
      <c r="V591" s="16">
        <v>0.15584415584415601</v>
      </c>
      <c r="W591" s="16">
        <v>0.16250000000000001</v>
      </c>
      <c r="X591" s="16">
        <v>0.17333333333333301</v>
      </c>
      <c r="Y591" s="16">
        <v>0.149152542372881</v>
      </c>
      <c r="Z591" s="16"/>
      <c r="AA591" s="16">
        <v>0.20579710144927499</v>
      </c>
      <c r="AB591" s="16">
        <v>0.15405405405405401</v>
      </c>
      <c r="AC591" s="16"/>
      <c r="AD591" s="16">
        <v>0.32051282051281998</v>
      </c>
      <c r="AE591" s="16">
        <v>0.28571428571428598</v>
      </c>
      <c r="AF591" s="16">
        <v>0.26470588235294101</v>
      </c>
      <c r="AG591" s="16">
        <v>8.7719298245614002E-2</v>
      </c>
      <c r="AH591" s="16">
        <v>0.19642857142857101</v>
      </c>
      <c r="AI591" s="16">
        <v>0.2</v>
      </c>
      <c r="AJ591" s="16">
        <v>0.10638297872340401</v>
      </c>
      <c r="AK591" s="16">
        <v>0.118421052631579</v>
      </c>
      <c r="AL591" s="16">
        <v>0.12345679012345701</v>
      </c>
      <c r="AM591" s="16">
        <v>0.18897637795275599</v>
      </c>
      <c r="AN591" s="16"/>
      <c r="AO591" s="16">
        <v>0.23643410852713201</v>
      </c>
      <c r="AP591" s="16">
        <v>0.169312169312169</v>
      </c>
      <c r="AQ591" s="16">
        <v>0.16546762589928099</v>
      </c>
      <c r="AR591" s="16">
        <v>9.8591549295774697E-2</v>
      </c>
      <c r="AS591" s="16">
        <v>0</v>
      </c>
      <c r="AT591" s="16">
        <v>0.30769230769230799</v>
      </c>
      <c r="AU591" s="16"/>
      <c r="AV591" s="16">
        <v>0.16666666666666699</v>
      </c>
      <c r="AW591" s="16">
        <v>1</v>
      </c>
      <c r="AX591" s="16">
        <v>0.207792207792208</v>
      </c>
      <c r="AY591" s="16">
        <v>0.2</v>
      </c>
      <c r="AZ591" s="16">
        <v>0.25</v>
      </c>
      <c r="BA591" s="16">
        <v>0.14893617021276601</v>
      </c>
      <c r="BB591" s="16">
        <v>0.22368421052631601</v>
      </c>
      <c r="BC591" s="16">
        <v>0.26315789473684198</v>
      </c>
      <c r="BD591" s="16">
        <v>0.15384615384615399</v>
      </c>
      <c r="BE591" s="16">
        <v>0.14285714285714299</v>
      </c>
      <c r="BF591" s="16">
        <v>0.120481927710843</v>
      </c>
      <c r="BG591" s="16">
        <v>9.0909090909090898E-2</v>
      </c>
      <c r="BH591" s="16">
        <v>0.13043478260869601</v>
      </c>
      <c r="BI591" s="16">
        <v>0.2</v>
      </c>
      <c r="BJ591" s="16">
        <v>0.230769230769231</v>
      </c>
      <c r="BK591" s="16">
        <v>0.30555555555555602</v>
      </c>
      <c r="BL591" s="16">
        <v>0.1875</v>
      </c>
      <c r="BM591" s="16">
        <v>0.3</v>
      </c>
      <c r="BN591" s="16">
        <v>0.13636363636363599</v>
      </c>
      <c r="BO591" s="16"/>
      <c r="BP591" s="16">
        <v>0.152830188679245</v>
      </c>
      <c r="BQ591" s="16"/>
      <c r="BR591" s="16">
        <v>0.17241379310344801</v>
      </c>
      <c r="BS591" s="16"/>
      <c r="BT591" s="16">
        <v>0.14452214452214501</v>
      </c>
    </row>
    <row r="592" spans="2:72" x14ac:dyDescent="0.2">
      <c r="B592" t="s">
        <v>252</v>
      </c>
      <c r="C592" s="16">
        <v>0.37709497206703901</v>
      </c>
      <c r="D592" s="16">
        <v>0.46511627906976699</v>
      </c>
      <c r="E592" s="16">
        <v>0.180555555555556</v>
      </c>
      <c r="F592" s="16">
        <v>0.27586206896551702</v>
      </c>
      <c r="G592" s="16">
        <v>0.42</v>
      </c>
      <c r="H592" s="16">
        <v>0.51428571428571401</v>
      </c>
      <c r="I592" s="16">
        <v>0.43589743589743601</v>
      </c>
      <c r="J592" s="16">
        <v>6.6666666666666693E-2</v>
      </c>
      <c r="K592" s="16">
        <v>0.68181818181818199</v>
      </c>
      <c r="L592" s="16">
        <v>0.24242424242424199</v>
      </c>
      <c r="M592" s="16">
        <v>0.44827586206896602</v>
      </c>
      <c r="N592" s="16">
        <v>0.33333333333333298</v>
      </c>
      <c r="O592" s="16">
        <v>0.125</v>
      </c>
      <c r="P592" s="16"/>
      <c r="Q592" s="16">
        <v>-0.108108108108108</v>
      </c>
      <c r="R592" s="16">
        <v>-7.1428571428571494E-2</v>
      </c>
      <c r="S592" s="16">
        <v>2.8571428571428598E-2</v>
      </c>
      <c r="T592" s="16">
        <v>0.43181818181818199</v>
      </c>
      <c r="U592" s="16">
        <v>0.204545454545455</v>
      </c>
      <c r="V592" s="16">
        <v>0.40259740259740301</v>
      </c>
      <c r="W592" s="16">
        <v>0.41249999999999998</v>
      </c>
      <c r="X592" s="16">
        <v>0.48</v>
      </c>
      <c r="Y592" s="16">
        <v>0.49830508474576302</v>
      </c>
      <c r="Z592" s="16"/>
      <c r="AA592" s="16">
        <v>0.25217391304347803</v>
      </c>
      <c r="AB592" s="16">
        <v>0.49459459459459498</v>
      </c>
      <c r="AC592" s="16"/>
      <c r="AD592" s="16">
        <v>5.1282051282051301E-2</v>
      </c>
      <c r="AE592" s="16">
        <v>5.7142857142857197E-2</v>
      </c>
      <c r="AF592" s="16">
        <v>0.11764705882352899</v>
      </c>
      <c r="AG592" s="16">
        <v>0.52631578947368396</v>
      </c>
      <c r="AH592" s="16">
        <v>0.28571428571428598</v>
      </c>
      <c r="AI592" s="16">
        <v>0.25714285714285701</v>
      </c>
      <c r="AJ592" s="16">
        <v>0.54255319148936199</v>
      </c>
      <c r="AK592" s="16">
        <v>0.61842105263157898</v>
      </c>
      <c r="AL592" s="16">
        <v>0.55555555555555503</v>
      </c>
      <c r="AM592" s="16">
        <v>0.39370078740157499</v>
      </c>
      <c r="AN592" s="16"/>
      <c r="AO592" s="16">
        <v>0.186046511627907</v>
      </c>
      <c r="AP592" s="16">
        <v>0.39682539682539703</v>
      </c>
      <c r="AQ592" s="16">
        <v>0.52517985611510798</v>
      </c>
      <c r="AR592" s="16">
        <v>0.53521126760563398</v>
      </c>
      <c r="AS592" s="16">
        <v>0.8</v>
      </c>
      <c r="AT592" s="16">
        <v>0.230769230769231</v>
      </c>
      <c r="AU592" s="16"/>
      <c r="AV592" s="16">
        <v>0.16666666666666699</v>
      </c>
      <c r="AW592" s="16">
        <v>-1</v>
      </c>
      <c r="AX592" s="16">
        <v>0.37662337662337703</v>
      </c>
      <c r="AY592" s="16">
        <v>0.1</v>
      </c>
      <c r="AZ592" s="16">
        <v>-0.25</v>
      </c>
      <c r="BA592" s="16">
        <v>0.38297872340425498</v>
      </c>
      <c r="BB592" s="16">
        <v>0.23684210526315799</v>
      </c>
      <c r="BC592" s="16">
        <v>0.21052631578947401</v>
      </c>
      <c r="BD592" s="16">
        <v>0.46153846153846201</v>
      </c>
      <c r="BE592" s="16">
        <v>0.565217391304348</v>
      </c>
      <c r="BF592" s="16">
        <v>0.530120481927711</v>
      </c>
      <c r="BG592" s="16">
        <v>0.45454545454545398</v>
      </c>
      <c r="BH592" s="16">
        <v>0.47826086956521702</v>
      </c>
      <c r="BI592" s="16">
        <v>0.33333333333333298</v>
      </c>
      <c r="BJ592" s="16">
        <v>0.230769230769231</v>
      </c>
      <c r="BK592" s="16">
        <v>2.7777777777777801E-2</v>
      </c>
      <c r="BL592" s="16">
        <v>0.25</v>
      </c>
      <c r="BM592" s="16">
        <v>4.9999999999999899E-2</v>
      </c>
      <c r="BN592" s="16">
        <v>0.22727272727272699</v>
      </c>
      <c r="BO592" s="16"/>
      <c r="BP592" s="16">
        <v>0.45849056603773602</v>
      </c>
      <c r="BQ592" s="16"/>
      <c r="BR592" s="16">
        <v>0.39655172413793099</v>
      </c>
      <c r="BS592" s="16"/>
      <c r="BT592" s="16">
        <v>0.49883449883449898</v>
      </c>
    </row>
    <row r="593" spans="2:72" x14ac:dyDescent="0.2">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row>
    <row r="594" spans="2:72" x14ac:dyDescent="0.2">
      <c r="B594" s="6" t="s">
        <v>332</v>
      </c>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row>
    <row r="595" spans="2:72" x14ac:dyDescent="0.2">
      <c r="B595" s="22" t="s">
        <v>333</v>
      </c>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row>
    <row r="596" spans="2:72" x14ac:dyDescent="0.2">
      <c r="B596" t="s">
        <v>328</v>
      </c>
      <c r="C596" s="16">
        <v>0.6953125</v>
      </c>
      <c r="D596" s="16">
        <v>0.79411764705882304</v>
      </c>
      <c r="E596" s="16">
        <v>0.7</v>
      </c>
      <c r="F596" s="16">
        <v>0.8</v>
      </c>
      <c r="G596" s="16">
        <v>0.6</v>
      </c>
      <c r="H596" s="16">
        <v>0.2</v>
      </c>
      <c r="I596" s="16">
        <v>0.92307692307692302</v>
      </c>
      <c r="J596" s="16">
        <v>0.66666666666666696</v>
      </c>
      <c r="K596" s="16">
        <v>1</v>
      </c>
      <c r="L596" s="16">
        <v>0.47058823529411797</v>
      </c>
      <c r="M596" s="16">
        <v>0.66666666666666696</v>
      </c>
      <c r="N596" s="16">
        <v>0.8</v>
      </c>
      <c r="O596" s="16">
        <v>0.5</v>
      </c>
      <c r="P596" s="16"/>
      <c r="Q596" s="16">
        <v>0.61538461538461497</v>
      </c>
      <c r="R596" s="16">
        <v>1</v>
      </c>
      <c r="S596" s="16">
        <v>0.66666666666666696</v>
      </c>
      <c r="T596" s="16">
        <v>0.5</v>
      </c>
      <c r="U596" s="16">
        <v>0.77777777777777801</v>
      </c>
      <c r="V596" s="16">
        <v>0.58333333333333304</v>
      </c>
      <c r="W596" s="16">
        <v>0.61538461538461497</v>
      </c>
      <c r="X596" s="16">
        <v>0.69230769230769196</v>
      </c>
      <c r="Y596" s="16">
        <v>0.70454545454545503</v>
      </c>
      <c r="Z596" s="16"/>
      <c r="AA596" s="16">
        <v>0.69014084507042295</v>
      </c>
      <c r="AB596" s="16">
        <v>0.70175438596491202</v>
      </c>
      <c r="AC596" s="16"/>
      <c r="AD596" s="16">
        <v>0.64</v>
      </c>
      <c r="AE596" s="16">
        <v>0.8</v>
      </c>
      <c r="AF596" s="16">
        <v>0.44444444444444398</v>
      </c>
      <c r="AG596" s="16">
        <v>0.8</v>
      </c>
      <c r="AH596" s="16">
        <v>0.72727272727272696</v>
      </c>
      <c r="AI596" s="16">
        <v>0.64285714285714302</v>
      </c>
      <c r="AJ596" s="16">
        <v>0.6</v>
      </c>
      <c r="AK596" s="16">
        <v>1</v>
      </c>
      <c r="AL596" s="16">
        <v>0.6</v>
      </c>
      <c r="AM596" s="16">
        <v>0.75</v>
      </c>
      <c r="AN596" s="16"/>
      <c r="AO596" s="16">
        <v>0.65573770491803296</v>
      </c>
      <c r="AP596" s="16">
        <v>0.71875</v>
      </c>
      <c r="AQ596" s="16">
        <v>0.86956521739130399</v>
      </c>
      <c r="AR596" s="16">
        <v>0.71428571428571397</v>
      </c>
      <c r="AS596" s="16" t="s">
        <v>134</v>
      </c>
      <c r="AT596" s="16">
        <v>0.25</v>
      </c>
      <c r="AU596" s="16"/>
      <c r="AV596" s="16">
        <v>0</v>
      </c>
      <c r="AW596" s="16">
        <v>1</v>
      </c>
      <c r="AX596" s="16">
        <v>0.6875</v>
      </c>
      <c r="AY596" s="16">
        <v>1</v>
      </c>
      <c r="AZ596" s="16">
        <v>0</v>
      </c>
      <c r="BA596" s="16">
        <v>0.85714285714285698</v>
      </c>
      <c r="BB596" s="16">
        <v>0.64705882352941202</v>
      </c>
      <c r="BC596" s="16">
        <v>0.8</v>
      </c>
      <c r="BD596" s="16">
        <v>0.5</v>
      </c>
      <c r="BE596" s="16">
        <v>0.69565217391304301</v>
      </c>
      <c r="BF596" s="16">
        <v>0.7</v>
      </c>
      <c r="BG596" s="16">
        <v>1</v>
      </c>
      <c r="BH596" s="16">
        <v>0.77777777777777801</v>
      </c>
      <c r="BI596" s="16">
        <v>0.66666666666666696</v>
      </c>
      <c r="BJ596" s="16">
        <v>0.66666666666666696</v>
      </c>
      <c r="BK596" s="16">
        <v>0.72727272727272696</v>
      </c>
      <c r="BL596" s="16">
        <v>0.5</v>
      </c>
      <c r="BM596" s="16">
        <v>0.66666666666666696</v>
      </c>
      <c r="BN596" s="16">
        <v>0.66666666666666696</v>
      </c>
      <c r="BO596" s="16"/>
      <c r="BP596" s="16">
        <v>0.71604938271604901</v>
      </c>
      <c r="BQ596" s="16"/>
      <c r="BR596" s="16">
        <v>0.69</v>
      </c>
      <c r="BS596" s="16"/>
      <c r="BT596" s="16">
        <v>0.74193548387096797</v>
      </c>
    </row>
    <row r="597" spans="2:72" x14ac:dyDescent="0.2">
      <c r="B597" t="s">
        <v>329</v>
      </c>
      <c r="C597" s="16">
        <v>0.4296875</v>
      </c>
      <c r="D597" s="16">
        <v>0.35294117647058798</v>
      </c>
      <c r="E597" s="16">
        <v>0.35</v>
      </c>
      <c r="F597" s="16">
        <v>0.2</v>
      </c>
      <c r="G597" s="16">
        <v>0.6</v>
      </c>
      <c r="H597" s="16">
        <v>0.8</v>
      </c>
      <c r="I597" s="16">
        <v>0.38461538461538503</v>
      </c>
      <c r="J597" s="16">
        <v>0.66666666666666696</v>
      </c>
      <c r="K597" s="16">
        <v>0</v>
      </c>
      <c r="L597" s="16">
        <v>0.41176470588235298</v>
      </c>
      <c r="M597" s="16">
        <v>0.66666666666666696</v>
      </c>
      <c r="N597" s="16">
        <v>0.2</v>
      </c>
      <c r="O597" s="16">
        <v>1</v>
      </c>
      <c r="P597" s="16"/>
      <c r="Q597" s="16">
        <v>0.46153846153846201</v>
      </c>
      <c r="R597" s="16">
        <v>0.63636363636363602</v>
      </c>
      <c r="S597" s="16">
        <v>0.33333333333333298</v>
      </c>
      <c r="T597" s="16">
        <v>0.5</v>
      </c>
      <c r="U597" s="16">
        <v>0.77777777777777801</v>
      </c>
      <c r="V597" s="16">
        <v>8.3333333333333301E-2</v>
      </c>
      <c r="W597" s="16">
        <v>0.46153846153846201</v>
      </c>
      <c r="X597" s="16">
        <v>0.46153846153846201</v>
      </c>
      <c r="Y597" s="16">
        <v>0.38636363636363602</v>
      </c>
      <c r="Z597" s="16"/>
      <c r="AA597" s="16">
        <v>0.45070422535211302</v>
      </c>
      <c r="AB597" s="16">
        <v>0.40350877192982498</v>
      </c>
      <c r="AC597" s="16"/>
      <c r="AD597" s="16">
        <v>0.52</v>
      </c>
      <c r="AE597" s="16">
        <v>0.2</v>
      </c>
      <c r="AF597" s="16">
        <v>0.55555555555555602</v>
      </c>
      <c r="AG597" s="16">
        <v>0.4</v>
      </c>
      <c r="AH597" s="16">
        <v>0.36363636363636398</v>
      </c>
      <c r="AI597" s="16">
        <v>0.35714285714285698</v>
      </c>
      <c r="AJ597" s="16">
        <v>0.5</v>
      </c>
      <c r="AK597" s="16">
        <v>0.11111111111111099</v>
      </c>
      <c r="AL597" s="16">
        <v>0.6</v>
      </c>
      <c r="AM597" s="16">
        <v>0.5</v>
      </c>
      <c r="AN597" s="16"/>
      <c r="AO597" s="16">
        <v>0.34426229508196698</v>
      </c>
      <c r="AP597" s="16">
        <v>0.5</v>
      </c>
      <c r="AQ597" s="16">
        <v>0.60869565217391297</v>
      </c>
      <c r="AR597" s="16">
        <v>0.28571428571428598</v>
      </c>
      <c r="AS597" s="16" t="s">
        <v>134</v>
      </c>
      <c r="AT597" s="16">
        <v>0.5</v>
      </c>
      <c r="AU597" s="16"/>
      <c r="AV597" s="16">
        <v>1</v>
      </c>
      <c r="AW597" s="16">
        <v>0</v>
      </c>
      <c r="AX597" s="16">
        <v>0.5</v>
      </c>
      <c r="AY597" s="16">
        <v>0.5</v>
      </c>
      <c r="AZ597" s="16">
        <v>1</v>
      </c>
      <c r="BA597" s="16">
        <v>0.42857142857142899</v>
      </c>
      <c r="BB597" s="16">
        <v>0.35294117647058798</v>
      </c>
      <c r="BC597" s="16">
        <v>0.8</v>
      </c>
      <c r="BD597" s="16">
        <v>1</v>
      </c>
      <c r="BE597" s="16">
        <v>0.30434782608695699</v>
      </c>
      <c r="BF597" s="16">
        <v>0.6</v>
      </c>
      <c r="BG597" s="16">
        <v>0</v>
      </c>
      <c r="BH597" s="16">
        <v>0.22222222222222199</v>
      </c>
      <c r="BI597" s="16">
        <v>0.66666666666666696</v>
      </c>
      <c r="BJ597" s="16">
        <v>0.33333333333333298</v>
      </c>
      <c r="BK597" s="16">
        <v>0.27272727272727298</v>
      </c>
      <c r="BL597" s="16">
        <v>0.5</v>
      </c>
      <c r="BM597" s="16">
        <v>0.5</v>
      </c>
      <c r="BN597" s="16">
        <v>0.66666666666666696</v>
      </c>
      <c r="BO597" s="16"/>
      <c r="BP597" s="16">
        <v>0.41975308641975301</v>
      </c>
      <c r="BQ597" s="16"/>
      <c r="BR597" s="16">
        <v>0.45</v>
      </c>
      <c r="BS597" s="16"/>
      <c r="BT597" s="16">
        <v>0.33870967741935498</v>
      </c>
    </row>
    <row r="598" spans="2:72" x14ac:dyDescent="0.2">
      <c r="B598" t="s">
        <v>330</v>
      </c>
      <c r="C598" s="16">
        <v>0.2890625</v>
      </c>
      <c r="D598" s="16">
        <v>0.38235294117647101</v>
      </c>
      <c r="E598" s="16">
        <v>0.25</v>
      </c>
      <c r="F598" s="16">
        <v>0.4</v>
      </c>
      <c r="G598" s="16">
        <v>0.3</v>
      </c>
      <c r="H598" s="16">
        <v>0.4</v>
      </c>
      <c r="I598" s="16">
        <v>7.69230769230769E-2</v>
      </c>
      <c r="J598" s="16">
        <v>8.3333333333333301E-2</v>
      </c>
      <c r="K598" s="16">
        <v>0.5</v>
      </c>
      <c r="L598" s="16">
        <v>0.41176470588235298</v>
      </c>
      <c r="M598" s="16">
        <v>0</v>
      </c>
      <c r="N598" s="16">
        <v>0</v>
      </c>
      <c r="O598" s="16">
        <v>1</v>
      </c>
      <c r="P598" s="16"/>
      <c r="Q598" s="16">
        <v>0.15384615384615399</v>
      </c>
      <c r="R598" s="16">
        <v>0.27272727272727298</v>
      </c>
      <c r="S598" s="16">
        <v>0.22222222222222199</v>
      </c>
      <c r="T598" s="16">
        <v>0.25</v>
      </c>
      <c r="U598" s="16">
        <v>0.22222222222222199</v>
      </c>
      <c r="V598" s="16">
        <v>0.58333333333333304</v>
      </c>
      <c r="W598" s="16">
        <v>0.230769230769231</v>
      </c>
      <c r="X598" s="16">
        <v>0.15384615384615399</v>
      </c>
      <c r="Y598" s="16">
        <v>0.34090909090909099</v>
      </c>
      <c r="Z598" s="16"/>
      <c r="AA598" s="16">
        <v>0.28169014084506999</v>
      </c>
      <c r="AB598" s="16">
        <v>0.29824561403508798</v>
      </c>
      <c r="AC598" s="16"/>
      <c r="AD598" s="16">
        <v>0.28000000000000003</v>
      </c>
      <c r="AE598" s="16">
        <v>0.4</v>
      </c>
      <c r="AF598" s="16">
        <v>0.22222222222222199</v>
      </c>
      <c r="AG598" s="16">
        <v>0.4</v>
      </c>
      <c r="AH598" s="16">
        <v>0.18181818181818199</v>
      </c>
      <c r="AI598" s="16">
        <v>0.35714285714285698</v>
      </c>
      <c r="AJ598" s="16">
        <v>0.5</v>
      </c>
      <c r="AK598" s="16">
        <v>0.33333333333333298</v>
      </c>
      <c r="AL598" s="16">
        <v>0.3</v>
      </c>
      <c r="AM598" s="16">
        <v>0.16666666666666699</v>
      </c>
      <c r="AN598" s="16"/>
      <c r="AO598" s="16">
        <v>0.36065573770491799</v>
      </c>
      <c r="AP598" s="16">
        <v>0.25</v>
      </c>
      <c r="AQ598" s="16">
        <v>8.6956521739130405E-2</v>
      </c>
      <c r="AR598" s="16">
        <v>0.42857142857142899</v>
      </c>
      <c r="AS598" s="16" t="s">
        <v>134</v>
      </c>
      <c r="AT598" s="16">
        <v>0.25</v>
      </c>
      <c r="AU598" s="16"/>
      <c r="AV598" s="16">
        <v>0</v>
      </c>
      <c r="AW598" s="16">
        <v>0</v>
      </c>
      <c r="AX598" s="16">
        <v>0.1875</v>
      </c>
      <c r="AY598" s="16">
        <v>0.5</v>
      </c>
      <c r="AZ598" s="16">
        <v>0</v>
      </c>
      <c r="BA598" s="16">
        <v>0.28571428571428598</v>
      </c>
      <c r="BB598" s="16">
        <v>0.41176470588235298</v>
      </c>
      <c r="BC598" s="16">
        <v>0</v>
      </c>
      <c r="BD598" s="16">
        <v>0.5</v>
      </c>
      <c r="BE598" s="16">
        <v>0.434782608695652</v>
      </c>
      <c r="BF598" s="16">
        <v>0.2</v>
      </c>
      <c r="BG598" s="16">
        <v>0</v>
      </c>
      <c r="BH598" s="16">
        <v>0.33333333333333298</v>
      </c>
      <c r="BI598" s="16">
        <v>0</v>
      </c>
      <c r="BJ598" s="16">
        <v>0</v>
      </c>
      <c r="BK598" s="16">
        <v>0.54545454545454497</v>
      </c>
      <c r="BL598" s="16">
        <v>0</v>
      </c>
      <c r="BM598" s="16">
        <v>0.33333333333333298</v>
      </c>
      <c r="BN598" s="16">
        <v>0</v>
      </c>
      <c r="BO598" s="16"/>
      <c r="BP598" s="16">
        <v>0.32098765432098803</v>
      </c>
      <c r="BQ598" s="16"/>
      <c r="BR598" s="16">
        <v>0.31</v>
      </c>
      <c r="BS598" s="16"/>
      <c r="BT598" s="16">
        <v>0.32258064516128998</v>
      </c>
    </row>
    <row r="599" spans="2:72" x14ac:dyDescent="0.2">
      <c r="B599" t="s">
        <v>331</v>
      </c>
      <c r="C599" s="16">
        <v>0.2421875</v>
      </c>
      <c r="D599" s="16">
        <v>0.17647058823529399</v>
      </c>
      <c r="E599" s="16">
        <v>0.4</v>
      </c>
      <c r="F599" s="16">
        <v>0.4</v>
      </c>
      <c r="G599" s="16">
        <v>0.4</v>
      </c>
      <c r="H599" s="16">
        <v>0</v>
      </c>
      <c r="I599" s="16">
        <v>0.30769230769230799</v>
      </c>
      <c r="J599" s="16">
        <v>0.16666666666666699</v>
      </c>
      <c r="K599" s="16">
        <v>0.5</v>
      </c>
      <c r="L599" s="16">
        <v>0.23529411764705899</v>
      </c>
      <c r="M599" s="16">
        <v>0</v>
      </c>
      <c r="N599" s="16">
        <v>0</v>
      </c>
      <c r="O599" s="16">
        <v>0</v>
      </c>
      <c r="P599" s="16"/>
      <c r="Q599" s="16">
        <v>0</v>
      </c>
      <c r="R599" s="16">
        <v>9.0909090909090898E-2</v>
      </c>
      <c r="S599" s="16">
        <v>0.22222222222222199</v>
      </c>
      <c r="T599" s="16">
        <v>0.25</v>
      </c>
      <c r="U599" s="16">
        <v>0.33333333333333298</v>
      </c>
      <c r="V599" s="16">
        <v>0.25</v>
      </c>
      <c r="W599" s="16">
        <v>0.53846153846153799</v>
      </c>
      <c r="X599" s="16">
        <v>0.15384615384615399</v>
      </c>
      <c r="Y599" s="16">
        <v>0.27272727272727298</v>
      </c>
      <c r="Z599" s="16"/>
      <c r="AA599" s="16">
        <v>0.23943661971831001</v>
      </c>
      <c r="AB599" s="16">
        <v>0.24561403508771901</v>
      </c>
      <c r="AC599" s="16"/>
      <c r="AD599" s="16">
        <v>0.12</v>
      </c>
      <c r="AE599" s="16">
        <v>0.2</v>
      </c>
      <c r="AF599" s="16">
        <v>0.33333333333333298</v>
      </c>
      <c r="AG599" s="16">
        <v>0.2</v>
      </c>
      <c r="AH599" s="16">
        <v>0.45454545454545497</v>
      </c>
      <c r="AI599" s="16">
        <v>0.35714285714285698</v>
      </c>
      <c r="AJ599" s="16">
        <v>0.3</v>
      </c>
      <c r="AK599" s="16">
        <v>0.11111111111111099</v>
      </c>
      <c r="AL599" s="16">
        <v>0.1</v>
      </c>
      <c r="AM599" s="16">
        <v>0.25</v>
      </c>
      <c r="AN599" s="16"/>
      <c r="AO599" s="16">
        <v>0.24590163934426201</v>
      </c>
      <c r="AP599" s="16">
        <v>0.15625</v>
      </c>
      <c r="AQ599" s="16">
        <v>0.34782608695652201</v>
      </c>
      <c r="AR599" s="16">
        <v>0.28571428571428598</v>
      </c>
      <c r="AS599" s="16" t="s">
        <v>134</v>
      </c>
      <c r="AT599" s="16">
        <v>0</v>
      </c>
      <c r="AU599" s="16"/>
      <c r="AV599" s="16">
        <v>0</v>
      </c>
      <c r="AW599" s="16">
        <v>0.5</v>
      </c>
      <c r="AX599" s="16">
        <v>0.1875</v>
      </c>
      <c r="AY599" s="16">
        <v>0.5</v>
      </c>
      <c r="AZ599" s="16">
        <v>0</v>
      </c>
      <c r="BA599" s="16">
        <v>0.14285714285714299</v>
      </c>
      <c r="BB599" s="16">
        <v>0.29411764705882398</v>
      </c>
      <c r="BC599" s="16">
        <v>0</v>
      </c>
      <c r="BD599" s="16">
        <v>0.5</v>
      </c>
      <c r="BE599" s="16">
        <v>0.173913043478261</v>
      </c>
      <c r="BF599" s="16">
        <v>0.2</v>
      </c>
      <c r="BG599" s="16">
        <v>0</v>
      </c>
      <c r="BH599" s="16">
        <v>0.44444444444444398</v>
      </c>
      <c r="BI599" s="16">
        <v>0.33333333333333298</v>
      </c>
      <c r="BJ599" s="16">
        <v>0.33333333333333298</v>
      </c>
      <c r="BK599" s="16">
        <v>0.36363636363636398</v>
      </c>
      <c r="BL599" s="16">
        <v>0.33333333333333298</v>
      </c>
      <c r="BM599" s="16">
        <v>0.16666666666666699</v>
      </c>
      <c r="BN599" s="16">
        <v>0</v>
      </c>
      <c r="BO599" s="16"/>
      <c r="BP599" s="16">
        <v>0.24691358024691401</v>
      </c>
      <c r="BQ599" s="16"/>
      <c r="BR599" s="16">
        <v>0.27</v>
      </c>
      <c r="BS599" s="16"/>
      <c r="BT599" s="16">
        <v>0.241935483870968</v>
      </c>
    </row>
    <row r="600" spans="2:72" x14ac:dyDescent="0.2">
      <c r="B600" t="s">
        <v>123</v>
      </c>
      <c r="C600" s="16">
        <v>7.8125E-3</v>
      </c>
      <c r="D600" s="16">
        <v>0</v>
      </c>
      <c r="E600" s="16">
        <v>0</v>
      </c>
      <c r="F600" s="16">
        <v>0</v>
      </c>
      <c r="G600" s="16">
        <v>0.1</v>
      </c>
      <c r="H600" s="16">
        <v>0</v>
      </c>
      <c r="I600" s="16">
        <v>0</v>
      </c>
      <c r="J600" s="16">
        <v>0</v>
      </c>
      <c r="K600" s="16">
        <v>0</v>
      </c>
      <c r="L600" s="16">
        <v>0</v>
      </c>
      <c r="M600" s="16">
        <v>0</v>
      </c>
      <c r="N600" s="16">
        <v>0</v>
      </c>
      <c r="O600" s="16">
        <v>0</v>
      </c>
      <c r="P600" s="16"/>
      <c r="Q600" s="16">
        <v>0</v>
      </c>
      <c r="R600" s="16">
        <v>0</v>
      </c>
      <c r="S600" s="16">
        <v>0</v>
      </c>
      <c r="T600" s="16">
        <v>0</v>
      </c>
      <c r="U600" s="16">
        <v>0</v>
      </c>
      <c r="V600" s="16">
        <v>0</v>
      </c>
      <c r="W600" s="16">
        <v>0</v>
      </c>
      <c r="X600" s="16">
        <v>0</v>
      </c>
      <c r="Y600" s="16">
        <v>2.27272727272727E-2</v>
      </c>
      <c r="Z600" s="16"/>
      <c r="AA600" s="16">
        <v>0</v>
      </c>
      <c r="AB600" s="16">
        <v>1.7543859649122799E-2</v>
      </c>
      <c r="AC600" s="16"/>
      <c r="AD600" s="16">
        <v>0</v>
      </c>
      <c r="AE600" s="16">
        <v>0</v>
      </c>
      <c r="AF600" s="16">
        <v>0</v>
      </c>
      <c r="AG600" s="16">
        <v>0</v>
      </c>
      <c r="AH600" s="16">
        <v>9.0909090909090898E-2</v>
      </c>
      <c r="AI600" s="16">
        <v>0</v>
      </c>
      <c r="AJ600" s="16">
        <v>0</v>
      </c>
      <c r="AK600" s="16">
        <v>0</v>
      </c>
      <c r="AL600" s="16">
        <v>0</v>
      </c>
      <c r="AM600" s="16">
        <v>0</v>
      </c>
      <c r="AN600" s="16"/>
      <c r="AO600" s="16">
        <v>0</v>
      </c>
      <c r="AP600" s="16">
        <v>3.125E-2</v>
      </c>
      <c r="AQ600" s="16">
        <v>0</v>
      </c>
      <c r="AR600" s="16">
        <v>0</v>
      </c>
      <c r="AS600" s="16" t="s">
        <v>134</v>
      </c>
      <c r="AT600" s="16">
        <v>0</v>
      </c>
      <c r="AU600" s="16"/>
      <c r="AV600" s="16">
        <v>0</v>
      </c>
      <c r="AW600" s="16">
        <v>0</v>
      </c>
      <c r="AX600" s="16">
        <v>0</v>
      </c>
      <c r="AY600" s="16">
        <v>0</v>
      </c>
      <c r="AZ600" s="16">
        <v>0</v>
      </c>
      <c r="BA600" s="16">
        <v>0</v>
      </c>
      <c r="BB600" s="16">
        <v>0</v>
      </c>
      <c r="BC600" s="16">
        <v>0</v>
      </c>
      <c r="BD600" s="16">
        <v>0</v>
      </c>
      <c r="BE600" s="16">
        <v>0</v>
      </c>
      <c r="BF600" s="16">
        <v>0</v>
      </c>
      <c r="BG600" s="16">
        <v>0</v>
      </c>
      <c r="BH600" s="16">
        <v>0</v>
      </c>
      <c r="BI600" s="16">
        <v>0</v>
      </c>
      <c r="BJ600" s="16">
        <v>0</v>
      </c>
      <c r="BK600" s="16">
        <v>0</v>
      </c>
      <c r="BL600" s="16">
        <v>0.16666666666666699</v>
      </c>
      <c r="BM600" s="16">
        <v>0</v>
      </c>
      <c r="BN600" s="16">
        <v>0</v>
      </c>
      <c r="BO600" s="16"/>
      <c r="BP600" s="16">
        <v>0</v>
      </c>
      <c r="BQ600" s="16"/>
      <c r="BR600" s="16">
        <v>0</v>
      </c>
      <c r="BS600" s="16"/>
      <c r="BT600" s="16">
        <v>1.6129032258064498E-2</v>
      </c>
    </row>
    <row r="601" spans="2:72" x14ac:dyDescent="0.2">
      <c r="B601" t="s">
        <v>101</v>
      </c>
      <c r="C601" s="16">
        <v>7.8125E-3</v>
      </c>
      <c r="D601" s="16">
        <v>0</v>
      </c>
      <c r="E601" s="16">
        <v>0</v>
      </c>
      <c r="F601" s="16">
        <v>0</v>
      </c>
      <c r="G601" s="16">
        <v>0</v>
      </c>
      <c r="H601" s="16">
        <v>0</v>
      </c>
      <c r="I601" s="16">
        <v>0</v>
      </c>
      <c r="J601" s="16">
        <v>0</v>
      </c>
      <c r="K601" s="16">
        <v>0</v>
      </c>
      <c r="L601" s="16">
        <v>0</v>
      </c>
      <c r="M601" s="16">
        <v>0</v>
      </c>
      <c r="N601" s="16">
        <v>0.2</v>
      </c>
      <c r="O601" s="16">
        <v>0</v>
      </c>
      <c r="P601" s="16"/>
      <c r="Q601" s="16">
        <v>0</v>
      </c>
      <c r="R601" s="16">
        <v>0</v>
      </c>
      <c r="S601" s="16">
        <v>0</v>
      </c>
      <c r="T601" s="16">
        <v>0</v>
      </c>
      <c r="U601" s="16">
        <v>0</v>
      </c>
      <c r="V601" s="16">
        <v>0</v>
      </c>
      <c r="W601" s="16">
        <v>0</v>
      </c>
      <c r="X601" s="16">
        <v>7.69230769230769E-2</v>
      </c>
      <c r="Y601" s="16">
        <v>0</v>
      </c>
      <c r="Z601" s="16"/>
      <c r="AA601" s="16">
        <v>0</v>
      </c>
      <c r="AB601" s="16">
        <v>1.7543859649122799E-2</v>
      </c>
      <c r="AC601" s="16"/>
      <c r="AD601" s="16">
        <v>0</v>
      </c>
      <c r="AE601" s="16">
        <v>0</v>
      </c>
      <c r="AF601" s="16">
        <v>0</v>
      </c>
      <c r="AG601" s="16">
        <v>0</v>
      </c>
      <c r="AH601" s="16">
        <v>0</v>
      </c>
      <c r="AI601" s="16">
        <v>0</v>
      </c>
      <c r="AJ601" s="16">
        <v>0</v>
      </c>
      <c r="AK601" s="16">
        <v>0</v>
      </c>
      <c r="AL601" s="16">
        <v>0</v>
      </c>
      <c r="AM601" s="16">
        <v>4.1666666666666699E-2</v>
      </c>
      <c r="AN601" s="16"/>
      <c r="AO601" s="16">
        <v>0</v>
      </c>
      <c r="AP601" s="16">
        <v>3.125E-2</v>
      </c>
      <c r="AQ601" s="16">
        <v>0</v>
      </c>
      <c r="AR601" s="16">
        <v>0</v>
      </c>
      <c r="AS601" s="16" t="s">
        <v>134</v>
      </c>
      <c r="AT601" s="16">
        <v>0</v>
      </c>
      <c r="AU601" s="16"/>
      <c r="AV601" s="16">
        <v>0</v>
      </c>
      <c r="AW601" s="16">
        <v>0</v>
      </c>
      <c r="AX601" s="16">
        <v>0</v>
      </c>
      <c r="AY601" s="16">
        <v>0</v>
      </c>
      <c r="AZ601" s="16">
        <v>0</v>
      </c>
      <c r="BA601" s="16">
        <v>0</v>
      </c>
      <c r="BB601" s="16">
        <v>5.8823529411764698E-2</v>
      </c>
      <c r="BC601" s="16">
        <v>0</v>
      </c>
      <c r="BD601" s="16">
        <v>0</v>
      </c>
      <c r="BE601" s="16">
        <v>0</v>
      </c>
      <c r="BF601" s="16">
        <v>0</v>
      </c>
      <c r="BG601" s="16">
        <v>0</v>
      </c>
      <c r="BH601" s="16">
        <v>0</v>
      </c>
      <c r="BI601" s="16">
        <v>0</v>
      </c>
      <c r="BJ601" s="16">
        <v>0</v>
      </c>
      <c r="BK601" s="16">
        <v>0</v>
      </c>
      <c r="BL601" s="16">
        <v>0</v>
      </c>
      <c r="BM601" s="16">
        <v>0</v>
      </c>
      <c r="BN601" s="16">
        <v>0</v>
      </c>
      <c r="BO601" s="16"/>
      <c r="BP601" s="16">
        <v>0</v>
      </c>
      <c r="BQ601" s="16"/>
      <c r="BR601" s="16">
        <v>0.01</v>
      </c>
      <c r="BS601" s="16"/>
      <c r="BT601" s="16">
        <v>0</v>
      </c>
    </row>
    <row r="602" spans="2:72" x14ac:dyDescent="0.2">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row>
    <row r="603" spans="2:72" x14ac:dyDescent="0.2">
      <c r="B603" s="6" t="s">
        <v>337</v>
      </c>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row>
    <row r="604" spans="2:72" x14ac:dyDescent="0.2">
      <c r="B604" s="22" t="s">
        <v>361</v>
      </c>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row>
    <row r="605" spans="2:72" x14ac:dyDescent="0.2">
      <c r="B605" t="s">
        <v>291</v>
      </c>
      <c r="C605" s="16">
        <v>0.42857142857142899</v>
      </c>
      <c r="D605" s="16">
        <v>0.47967479674796698</v>
      </c>
      <c r="E605" s="16">
        <v>0.29032258064516098</v>
      </c>
      <c r="F605" s="16">
        <v>0.44444444444444398</v>
      </c>
      <c r="G605" s="16">
        <v>0.44</v>
      </c>
      <c r="H605" s="16">
        <v>0.35294117647058798</v>
      </c>
      <c r="I605" s="16">
        <v>0.44736842105263203</v>
      </c>
      <c r="J605" s="16">
        <v>0.26315789473684198</v>
      </c>
      <c r="K605" s="16">
        <v>0.54545454545454497</v>
      </c>
      <c r="L605" s="16">
        <v>0.441176470588235</v>
      </c>
      <c r="M605" s="16">
        <v>0.2</v>
      </c>
      <c r="N605" s="16">
        <v>0.69230769230769196</v>
      </c>
      <c r="O605" s="16">
        <v>0.16666666666666699</v>
      </c>
      <c r="P605" s="16"/>
      <c r="Q605" s="16">
        <v>0.33333333333333298</v>
      </c>
      <c r="R605" s="16">
        <v>0.14285714285714299</v>
      </c>
      <c r="S605" s="16">
        <v>0.125</v>
      </c>
      <c r="T605" s="16">
        <v>0.1875</v>
      </c>
      <c r="U605" s="16">
        <v>0.42105263157894701</v>
      </c>
      <c r="V605" s="16">
        <v>0.25</v>
      </c>
      <c r="W605" s="16">
        <v>0.35294117647058798</v>
      </c>
      <c r="X605" s="16">
        <v>0.48837209302325602</v>
      </c>
      <c r="Y605" s="16">
        <v>0.50857142857142901</v>
      </c>
      <c r="Z605" s="16"/>
      <c r="AA605" s="16">
        <v>0.28813559322033899</v>
      </c>
      <c r="AB605" s="16">
        <v>0.50458715596330295</v>
      </c>
      <c r="AC605" s="16"/>
      <c r="AD605" s="16">
        <v>0.25</v>
      </c>
      <c r="AE605" s="16">
        <v>0.27272727272727298</v>
      </c>
      <c r="AF605" s="16">
        <v>0.4</v>
      </c>
      <c r="AG605" s="16">
        <v>0.33333333333333298</v>
      </c>
      <c r="AH605" s="16">
        <v>0.16666666666666699</v>
      </c>
      <c r="AI605" s="16">
        <v>0.25806451612903197</v>
      </c>
      <c r="AJ605" s="16">
        <v>0.47058823529411797</v>
      </c>
      <c r="AK605" s="16">
        <v>0.52380952380952395</v>
      </c>
      <c r="AL605" s="16">
        <v>0.6</v>
      </c>
      <c r="AM605" s="16">
        <v>0.487179487179487</v>
      </c>
      <c r="AN605" s="16"/>
      <c r="AO605" s="16">
        <v>0.26315789473684198</v>
      </c>
      <c r="AP605" s="16">
        <v>0.49450549450549502</v>
      </c>
      <c r="AQ605" s="16">
        <v>0.43421052631578899</v>
      </c>
      <c r="AR605" s="16">
        <v>0.5</v>
      </c>
      <c r="AS605" s="16">
        <v>0.625</v>
      </c>
      <c r="AT605" s="16">
        <v>0.5</v>
      </c>
      <c r="AU605" s="16"/>
      <c r="AV605" s="16">
        <v>1</v>
      </c>
      <c r="AW605" s="16">
        <v>0</v>
      </c>
      <c r="AX605" s="16">
        <v>0.5</v>
      </c>
      <c r="AY605" s="16">
        <v>0.25</v>
      </c>
      <c r="AZ605" s="16" t="s">
        <v>134</v>
      </c>
      <c r="BA605" s="16">
        <v>0.5</v>
      </c>
      <c r="BB605" s="16">
        <v>0.51515151515151503</v>
      </c>
      <c r="BC605" s="16">
        <v>0.5</v>
      </c>
      <c r="BD605" s="16">
        <v>0.33333333333333298</v>
      </c>
      <c r="BE605" s="16">
        <v>0.449438202247191</v>
      </c>
      <c r="BF605" s="16">
        <v>0.5</v>
      </c>
      <c r="BG605" s="16">
        <v>0.16666666666666699</v>
      </c>
      <c r="BH605" s="16">
        <v>0.36363636363636398</v>
      </c>
      <c r="BI605" s="16">
        <v>0.4</v>
      </c>
      <c r="BJ605" s="16">
        <v>0.57142857142857095</v>
      </c>
      <c r="BK605" s="16">
        <v>7.69230769230769E-2</v>
      </c>
      <c r="BL605" s="16">
        <v>0.46666666666666701</v>
      </c>
      <c r="BM605" s="16">
        <v>0.125</v>
      </c>
      <c r="BN605" s="16">
        <v>0.25</v>
      </c>
      <c r="BO605" s="16"/>
      <c r="BP605" s="16">
        <v>0.44444444444444398</v>
      </c>
      <c r="BQ605" s="16"/>
      <c r="BR605" s="16">
        <v>0.43598615916955002</v>
      </c>
      <c r="BS605" s="16"/>
      <c r="BT605" s="16">
        <v>0.481981981981982</v>
      </c>
    </row>
    <row r="606" spans="2:72" x14ac:dyDescent="0.2">
      <c r="B606" t="s">
        <v>292</v>
      </c>
      <c r="C606" s="16">
        <v>0.413690476190476</v>
      </c>
      <c r="D606" s="16">
        <v>0.40650406504065001</v>
      </c>
      <c r="E606" s="16">
        <v>0.51612903225806495</v>
      </c>
      <c r="F606" s="16">
        <v>0.33333333333333298</v>
      </c>
      <c r="G606" s="16">
        <v>0.36</v>
      </c>
      <c r="H606" s="16">
        <v>0.41176470588235298</v>
      </c>
      <c r="I606" s="16">
        <v>0.47368421052631599</v>
      </c>
      <c r="J606" s="16">
        <v>0.52631578947368396</v>
      </c>
      <c r="K606" s="16">
        <v>0.27272727272727298</v>
      </c>
      <c r="L606" s="16">
        <v>0.38235294117647101</v>
      </c>
      <c r="M606" s="16">
        <v>0.4</v>
      </c>
      <c r="N606" s="16">
        <v>0.15384615384615399</v>
      </c>
      <c r="O606" s="16">
        <v>0.66666666666666696</v>
      </c>
      <c r="P606" s="16"/>
      <c r="Q606" s="16">
        <v>0.33333333333333298</v>
      </c>
      <c r="R606" s="16">
        <v>0.42857142857142899</v>
      </c>
      <c r="S606" s="16">
        <v>0.625</v>
      </c>
      <c r="T606" s="16">
        <v>0.6875</v>
      </c>
      <c r="U606" s="16">
        <v>0.26315789473684198</v>
      </c>
      <c r="V606" s="16">
        <v>0.53571428571428603</v>
      </c>
      <c r="W606" s="16">
        <v>0.441176470588235</v>
      </c>
      <c r="X606" s="16">
        <v>0.418604651162791</v>
      </c>
      <c r="Y606" s="16">
        <v>0.371428571428571</v>
      </c>
      <c r="Z606" s="16"/>
      <c r="AA606" s="16">
        <v>0.47457627118644102</v>
      </c>
      <c r="AB606" s="16">
        <v>0.38073394495412799</v>
      </c>
      <c r="AC606" s="16"/>
      <c r="AD606" s="16">
        <v>0.55000000000000004</v>
      </c>
      <c r="AE606" s="16">
        <v>0.63636363636363602</v>
      </c>
      <c r="AF606" s="16">
        <v>0.6</v>
      </c>
      <c r="AG606" s="16">
        <v>0.5</v>
      </c>
      <c r="AH606" s="16">
        <v>0.45833333333333298</v>
      </c>
      <c r="AI606" s="16">
        <v>0.51612903225806495</v>
      </c>
      <c r="AJ606" s="16">
        <v>0.39215686274509798</v>
      </c>
      <c r="AK606" s="16">
        <v>0.30952380952380998</v>
      </c>
      <c r="AL606" s="16">
        <v>0.34</v>
      </c>
      <c r="AM606" s="16">
        <v>0.37179487179487197</v>
      </c>
      <c r="AN606" s="16"/>
      <c r="AO606" s="16">
        <v>0.52631578947368396</v>
      </c>
      <c r="AP606" s="16">
        <v>0.40659340659340698</v>
      </c>
      <c r="AQ606" s="16">
        <v>0.42105263157894701</v>
      </c>
      <c r="AR606" s="16">
        <v>0.28947368421052599</v>
      </c>
      <c r="AS606" s="16">
        <v>0.28125</v>
      </c>
      <c r="AT606" s="16">
        <v>0</v>
      </c>
      <c r="AU606" s="16"/>
      <c r="AV606" s="16">
        <v>0</v>
      </c>
      <c r="AW606" s="16">
        <v>1</v>
      </c>
      <c r="AX606" s="16">
        <v>0.32608695652173902</v>
      </c>
      <c r="AY606" s="16">
        <v>0.5</v>
      </c>
      <c r="AZ606" s="16" t="s">
        <v>134</v>
      </c>
      <c r="BA606" s="16">
        <v>0.5</v>
      </c>
      <c r="BB606" s="16">
        <v>0.36363636363636398</v>
      </c>
      <c r="BC606" s="16">
        <v>0.33333333333333298</v>
      </c>
      <c r="BD606" s="16">
        <v>0.33333333333333298</v>
      </c>
      <c r="BE606" s="16">
        <v>0.41573033707865198</v>
      </c>
      <c r="BF606" s="16">
        <v>0.375</v>
      </c>
      <c r="BG606" s="16">
        <v>0.16666666666666699</v>
      </c>
      <c r="BH606" s="16">
        <v>0.51515151515151503</v>
      </c>
      <c r="BI606" s="16">
        <v>0.6</v>
      </c>
      <c r="BJ606" s="16">
        <v>0.42857142857142899</v>
      </c>
      <c r="BK606" s="16">
        <v>0.46153846153846201</v>
      </c>
      <c r="BL606" s="16">
        <v>0.46666666666666701</v>
      </c>
      <c r="BM606" s="16">
        <v>0.375</v>
      </c>
      <c r="BN606" s="16">
        <v>0.58333333333333304</v>
      </c>
      <c r="BO606" s="16"/>
      <c r="BP606" s="16">
        <v>0.41111111111111098</v>
      </c>
      <c r="BQ606" s="16"/>
      <c r="BR606" s="16">
        <v>0.40138408304498302</v>
      </c>
      <c r="BS606" s="16"/>
      <c r="BT606" s="16">
        <v>0.36936936936936898</v>
      </c>
    </row>
    <row r="607" spans="2:72" x14ac:dyDescent="0.2">
      <c r="B607" t="s">
        <v>293</v>
      </c>
      <c r="C607" s="16">
        <v>0.13095238095238099</v>
      </c>
      <c r="D607" s="16">
        <v>8.1300813008130093E-2</v>
      </c>
      <c r="E607" s="16">
        <v>0.16129032258064499</v>
      </c>
      <c r="F607" s="16">
        <v>0.22222222222222199</v>
      </c>
      <c r="G607" s="16">
        <v>0.12</v>
      </c>
      <c r="H607" s="16">
        <v>0.23529411764705899</v>
      </c>
      <c r="I607" s="16">
        <v>7.8947368421052599E-2</v>
      </c>
      <c r="J607" s="16">
        <v>0.21052631578947401</v>
      </c>
      <c r="K607" s="16">
        <v>9.0909090909090898E-2</v>
      </c>
      <c r="L607" s="16">
        <v>0.17647058823529399</v>
      </c>
      <c r="M607" s="16">
        <v>0.3</v>
      </c>
      <c r="N607" s="16">
        <v>0.15384615384615399</v>
      </c>
      <c r="O607" s="16">
        <v>0.16666666666666699</v>
      </c>
      <c r="P607" s="16"/>
      <c r="Q607" s="16">
        <v>0.16666666666666699</v>
      </c>
      <c r="R607" s="16">
        <v>0.28571428571428598</v>
      </c>
      <c r="S607" s="16">
        <v>0.25</v>
      </c>
      <c r="T607" s="16">
        <v>0.125</v>
      </c>
      <c r="U607" s="16">
        <v>0.31578947368421101</v>
      </c>
      <c r="V607" s="16">
        <v>0.17857142857142899</v>
      </c>
      <c r="W607" s="16">
        <v>0.17647058823529399</v>
      </c>
      <c r="X607" s="16">
        <v>6.9767441860465101E-2</v>
      </c>
      <c r="Y607" s="16">
        <v>9.71428571428571E-2</v>
      </c>
      <c r="Z607" s="16"/>
      <c r="AA607" s="16">
        <v>0.20338983050847501</v>
      </c>
      <c r="AB607" s="16">
        <v>9.1743119266055106E-2</v>
      </c>
      <c r="AC607" s="16"/>
      <c r="AD607" s="16">
        <v>0.15</v>
      </c>
      <c r="AE607" s="16">
        <v>0</v>
      </c>
      <c r="AF607" s="16">
        <v>0</v>
      </c>
      <c r="AG607" s="16">
        <v>0.16666666666666699</v>
      </c>
      <c r="AH607" s="16">
        <v>0.33333333333333298</v>
      </c>
      <c r="AI607" s="16">
        <v>0.19354838709677399</v>
      </c>
      <c r="AJ607" s="16">
        <v>0.11764705882352899</v>
      </c>
      <c r="AK607" s="16">
        <v>0.14285714285714299</v>
      </c>
      <c r="AL607" s="16">
        <v>0.06</v>
      </c>
      <c r="AM607" s="16">
        <v>0.102564102564103</v>
      </c>
      <c r="AN607" s="16"/>
      <c r="AO607" s="16">
        <v>0.17894736842105299</v>
      </c>
      <c r="AP607" s="16">
        <v>6.5934065934065894E-2</v>
      </c>
      <c r="AQ607" s="16">
        <v>0.144736842105263</v>
      </c>
      <c r="AR607" s="16">
        <v>0.157894736842105</v>
      </c>
      <c r="AS607" s="16">
        <v>9.375E-2</v>
      </c>
      <c r="AT607" s="16">
        <v>0</v>
      </c>
      <c r="AU607" s="16"/>
      <c r="AV607" s="16">
        <v>0</v>
      </c>
      <c r="AW607" s="16">
        <v>0</v>
      </c>
      <c r="AX607" s="16">
        <v>0.13043478260869601</v>
      </c>
      <c r="AY607" s="16">
        <v>0.25</v>
      </c>
      <c r="AZ607" s="16" t="s">
        <v>134</v>
      </c>
      <c r="BA607" s="16">
        <v>0</v>
      </c>
      <c r="BB607" s="16">
        <v>0.12121212121212099</v>
      </c>
      <c r="BC607" s="16">
        <v>0.16666666666666699</v>
      </c>
      <c r="BD607" s="16">
        <v>0</v>
      </c>
      <c r="BE607" s="16">
        <v>0.112359550561798</v>
      </c>
      <c r="BF607" s="16">
        <v>0.1</v>
      </c>
      <c r="BG607" s="16">
        <v>0.66666666666666696</v>
      </c>
      <c r="BH607" s="16">
        <v>0.12121212121212099</v>
      </c>
      <c r="BI607" s="16">
        <v>0</v>
      </c>
      <c r="BJ607" s="16">
        <v>0</v>
      </c>
      <c r="BK607" s="16">
        <v>0.38461538461538503</v>
      </c>
      <c r="BL607" s="16">
        <v>6.6666666666666693E-2</v>
      </c>
      <c r="BM607" s="16">
        <v>0.375</v>
      </c>
      <c r="BN607" s="16">
        <v>8.3333333333333301E-2</v>
      </c>
      <c r="BO607" s="16"/>
      <c r="BP607" s="16">
        <v>0.125925925925926</v>
      </c>
      <c r="BQ607" s="16"/>
      <c r="BR607" s="16">
        <v>0.134948096885813</v>
      </c>
      <c r="BS607" s="16"/>
      <c r="BT607" s="16">
        <v>0.121621621621622</v>
      </c>
    </row>
    <row r="608" spans="2:72" x14ac:dyDescent="0.2">
      <c r="B608" t="s">
        <v>294</v>
      </c>
      <c r="C608" s="16">
        <v>1.7857142857142901E-2</v>
      </c>
      <c r="D608" s="16">
        <v>2.4390243902439001E-2</v>
      </c>
      <c r="E608" s="16">
        <v>3.2258064516128997E-2</v>
      </c>
      <c r="F608" s="16">
        <v>0</v>
      </c>
      <c r="G608" s="16">
        <v>0.04</v>
      </c>
      <c r="H608" s="16">
        <v>0</v>
      </c>
      <c r="I608" s="16">
        <v>0</v>
      </c>
      <c r="J608" s="16">
        <v>0</v>
      </c>
      <c r="K608" s="16">
        <v>0</v>
      </c>
      <c r="L608" s="16">
        <v>0</v>
      </c>
      <c r="M608" s="16">
        <v>0.1</v>
      </c>
      <c r="N608" s="16">
        <v>0</v>
      </c>
      <c r="O608" s="16">
        <v>0</v>
      </c>
      <c r="P608" s="16"/>
      <c r="Q608" s="16">
        <v>0</v>
      </c>
      <c r="R608" s="16">
        <v>0.14285714285714299</v>
      </c>
      <c r="S608" s="16">
        <v>0</v>
      </c>
      <c r="T608" s="16">
        <v>0</v>
      </c>
      <c r="U608" s="16">
        <v>0</v>
      </c>
      <c r="V608" s="16">
        <v>0</v>
      </c>
      <c r="W608" s="16">
        <v>0</v>
      </c>
      <c r="X608" s="16">
        <v>2.32558139534884E-2</v>
      </c>
      <c r="Y608" s="16">
        <v>2.2857142857142899E-2</v>
      </c>
      <c r="Z608" s="16"/>
      <c r="AA608" s="16">
        <v>8.4745762711864406E-3</v>
      </c>
      <c r="AB608" s="16">
        <v>2.2935779816513801E-2</v>
      </c>
      <c r="AC608" s="16"/>
      <c r="AD608" s="16">
        <v>0.05</v>
      </c>
      <c r="AE608" s="16">
        <v>0</v>
      </c>
      <c r="AF608" s="16">
        <v>0</v>
      </c>
      <c r="AG608" s="16">
        <v>0</v>
      </c>
      <c r="AH608" s="16">
        <v>0</v>
      </c>
      <c r="AI608" s="16">
        <v>0</v>
      </c>
      <c r="AJ608" s="16">
        <v>1.9607843137254902E-2</v>
      </c>
      <c r="AK608" s="16">
        <v>2.3809523809523801E-2</v>
      </c>
      <c r="AL608" s="16">
        <v>0</v>
      </c>
      <c r="AM608" s="16">
        <v>3.8461538461538498E-2</v>
      </c>
      <c r="AN608" s="16"/>
      <c r="AO608" s="16">
        <v>1.05263157894737E-2</v>
      </c>
      <c r="AP608" s="16">
        <v>2.1978021978022001E-2</v>
      </c>
      <c r="AQ608" s="16">
        <v>0</v>
      </c>
      <c r="AR608" s="16">
        <v>5.2631578947368397E-2</v>
      </c>
      <c r="AS608" s="16">
        <v>0</v>
      </c>
      <c r="AT608" s="16">
        <v>0.5</v>
      </c>
      <c r="AU608" s="16"/>
      <c r="AV608" s="16">
        <v>0</v>
      </c>
      <c r="AW608" s="16">
        <v>0</v>
      </c>
      <c r="AX608" s="16">
        <v>2.1739130434782601E-2</v>
      </c>
      <c r="AY608" s="16">
        <v>0</v>
      </c>
      <c r="AZ608" s="16" t="s">
        <v>134</v>
      </c>
      <c r="BA608" s="16">
        <v>0</v>
      </c>
      <c r="BB608" s="16">
        <v>0</v>
      </c>
      <c r="BC608" s="16">
        <v>0</v>
      </c>
      <c r="BD608" s="16">
        <v>0</v>
      </c>
      <c r="BE608" s="16">
        <v>2.2471910112359501E-2</v>
      </c>
      <c r="BF608" s="16">
        <v>2.5000000000000001E-2</v>
      </c>
      <c r="BG608" s="16">
        <v>0</v>
      </c>
      <c r="BH608" s="16">
        <v>0</v>
      </c>
      <c r="BI608" s="16">
        <v>0</v>
      </c>
      <c r="BJ608" s="16">
        <v>0</v>
      </c>
      <c r="BK608" s="16">
        <v>7.69230769230769E-2</v>
      </c>
      <c r="BL608" s="16">
        <v>0</v>
      </c>
      <c r="BM608" s="16">
        <v>0</v>
      </c>
      <c r="BN608" s="16">
        <v>8.3333333333333301E-2</v>
      </c>
      <c r="BO608" s="16"/>
      <c r="BP608" s="16">
        <v>1.1111111111111099E-2</v>
      </c>
      <c r="BQ608" s="16"/>
      <c r="BR608" s="16">
        <v>2.0761245674740501E-2</v>
      </c>
      <c r="BS608" s="16"/>
      <c r="BT608" s="16">
        <v>1.8018018018018001E-2</v>
      </c>
    </row>
    <row r="609" spans="2:72" x14ac:dyDescent="0.2">
      <c r="B609" t="s">
        <v>295</v>
      </c>
      <c r="C609" s="16">
        <v>2.9761904761904799E-3</v>
      </c>
      <c r="D609" s="16">
        <v>8.1300813008130107E-3</v>
      </c>
      <c r="E609" s="16">
        <v>0</v>
      </c>
      <c r="F609" s="16">
        <v>0</v>
      </c>
      <c r="G609" s="16">
        <v>0</v>
      </c>
      <c r="H609" s="16">
        <v>0</v>
      </c>
      <c r="I609" s="16">
        <v>0</v>
      </c>
      <c r="J609" s="16">
        <v>0</v>
      </c>
      <c r="K609" s="16">
        <v>0</v>
      </c>
      <c r="L609" s="16">
        <v>0</v>
      </c>
      <c r="M609" s="16">
        <v>0</v>
      </c>
      <c r="N609" s="16">
        <v>0</v>
      </c>
      <c r="O609" s="16">
        <v>0</v>
      </c>
      <c r="P609" s="16"/>
      <c r="Q609" s="16">
        <v>0.16666666666666699</v>
      </c>
      <c r="R609" s="16">
        <v>0</v>
      </c>
      <c r="S609" s="16">
        <v>0</v>
      </c>
      <c r="T609" s="16">
        <v>0</v>
      </c>
      <c r="U609" s="16">
        <v>0</v>
      </c>
      <c r="V609" s="16">
        <v>0</v>
      </c>
      <c r="W609" s="16">
        <v>0</v>
      </c>
      <c r="X609" s="16">
        <v>0</v>
      </c>
      <c r="Y609" s="16">
        <v>0</v>
      </c>
      <c r="Z609" s="16"/>
      <c r="AA609" s="16">
        <v>8.4745762711864406E-3</v>
      </c>
      <c r="AB609" s="16">
        <v>0</v>
      </c>
      <c r="AC609" s="16"/>
      <c r="AD609" s="16">
        <v>0</v>
      </c>
      <c r="AE609" s="16">
        <v>0</v>
      </c>
      <c r="AF609" s="16">
        <v>0</v>
      </c>
      <c r="AG609" s="16">
        <v>0</v>
      </c>
      <c r="AH609" s="16">
        <v>4.1666666666666699E-2</v>
      </c>
      <c r="AI609" s="16">
        <v>0</v>
      </c>
      <c r="AJ609" s="16">
        <v>0</v>
      </c>
      <c r="AK609" s="16">
        <v>0</v>
      </c>
      <c r="AL609" s="16">
        <v>0</v>
      </c>
      <c r="AM609" s="16">
        <v>0</v>
      </c>
      <c r="AN609" s="16"/>
      <c r="AO609" s="16">
        <v>1.05263157894737E-2</v>
      </c>
      <c r="AP609" s="16">
        <v>0</v>
      </c>
      <c r="AQ609" s="16">
        <v>0</v>
      </c>
      <c r="AR609" s="16">
        <v>0</v>
      </c>
      <c r="AS609" s="16">
        <v>0</v>
      </c>
      <c r="AT609" s="16">
        <v>0</v>
      </c>
      <c r="AU609" s="16"/>
      <c r="AV609" s="16">
        <v>0</v>
      </c>
      <c r="AW609" s="16">
        <v>0</v>
      </c>
      <c r="AX609" s="16">
        <v>0</v>
      </c>
      <c r="AY609" s="16">
        <v>0</v>
      </c>
      <c r="AZ609" s="16" t="s">
        <v>134</v>
      </c>
      <c r="BA609" s="16">
        <v>0</v>
      </c>
      <c r="BB609" s="16">
        <v>0</v>
      </c>
      <c r="BC609" s="16">
        <v>0</v>
      </c>
      <c r="BD609" s="16">
        <v>0</v>
      </c>
      <c r="BE609" s="16">
        <v>0</v>
      </c>
      <c r="BF609" s="16">
        <v>0</v>
      </c>
      <c r="BG609" s="16">
        <v>0</v>
      </c>
      <c r="BH609" s="16">
        <v>0</v>
      </c>
      <c r="BI609" s="16">
        <v>0</v>
      </c>
      <c r="BJ609" s="16">
        <v>0</v>
      </c>
      <c r="BK609" s="16">
        <v>0</v>
      </c>
      <c r="BL609" s="16">
        <v>0</v>
      </c>
      <c r="BM609" s="16">
        <v>0.125</v>
      </c>
      <c r="BN609" s="16">
        <v>0</v>
      </c>
      <c r="BO609" s="16"/>
      <c r="BP609" s="16">
        <v>3.7037037037036999E-3</v>
      </c>
      <c r="BQ609" s="16"/>
      <c r="BR609" s="16">
        <v>3.4602076124567501E-3</v>
      </c>
      <c r="BS609" s="16"/>
      <c r="BT609" s="16">
        <v>4.5045045045045001E-3</v>
      </c>
    </row>
    <row r="610" spans="2:72" x14ac:dyDescent="0.2">
      <c r="B610" t="s">
        <v>90</v>
      </c>
      <c r="C610" s="16">
        <v>5.9523809523809503E-3</v>
      </c>
      <c r="D610" s="16">
        <v>0</v>
      </c>
      <c r="E610" s="16">
        <v>0</v>
      </c>
      <c r="F610" s="16">
        <v>0</v>
      </c>
      <c r="G610" s="16">
        <v>0.04</v>
      </c>
      <c r="H610" s="16">
        <v>0</v>
      </c>
      <c r="I610" s="16">
        <v>0</v>
      </c>
      <c r="J610" s="16">
        <v>0</v>
      </c>
      <c r="K610" s="16">
        <v>9.0909090909090898E-2</v>
      </c>
      <c r="L610" s="16">
        <v>0</v>
      </c>
      <c r="M610" s="16">
        <v>0</v>
      </c>
      <c r="N610" s="16">
        <v>0</v>
      </c>
      <c r="O610" s="16">
        <v>0</v>
      </c>
      <c r="P610" s="16"/>
      <c r="Q610" s="16">
        <v>0</v>
      </c>
      <c r="R610" s="16">
        <v>0</v>
      </c>
      <c r="S610" s="16">
        <v>0</v>
      </c>
      <c r="T610" s="16">
        <v>0</v>
      </c>
      <c r="U610" s="16">
        <v>0</v>
      </c>
      <c r="V610" s="16">
        <v>3.5714285714285698E-2</v>
      </c>
      <c r="W610" s="16">
        <v>2.9411764705882401E-2</v>
      </c>
      <c r="X610" s="16">
        <v>0</v>
      </c>
      <c r="Y610" s="16">
        <v>0</v>
      </c>
      <c r="Z610" s="16"/>
      <c r="AA610" s="16">
        <v>1.6949152542372899E-2</v>
      </c>
      <c r="AB610" s="16">
        <v>0</v>
      </c>
      <c r="AC610" s="16"/>
      <c r="AD610" s="16">
        <v>0</v>
      </c>
      <c r="AE610" s="16">
        <v>9.0909090909090898E-2</v>
      </c>
      <c r="AF610" s="16">
        <v>0</v>
      </c>
      <c r="AG610" s="16">
        <v>0</v>
      </c>
      <c r="AH610" s="16">
        <v>0</v>
      </c>
      <c r="AI610" s="16">
        <v>3.2258064516128997E-2</v>
      </c>
      <c r="AJ610" s="16">
        <v>0</v>
      </c>
      <c r="AK610" s="16">
        <v>0</v>
      </c>
      <c r="AL610" s="16">
        <v>0</v>
      </c>
      <c r="AM610" s="16">
        <v>0</v>
      </c>
      <c r="AN610" s="16"/>
      <c r="AO610" s="16">
        <v>1.05263157894737E-2</v>
      </c>
      <c r="AP610" s="16">
        <v>1.0989010989011E-2</v>
      </c>
      <c r="AQ610" s="16">
        <v>0</v>
      </c>
      <c r="AR610" s="16">
        <v>0</v>
      </c>
      <c r="AS610" s="16">
        <v>0</v>
      </c>
      <c r="AT610" s="16">
        <v>0</v>
      </c>
      <c r="AU610" s="16"/>
      <c r="AV610" s="16">
        <v>0</v>
      </c>
      <c r="AW610" s="16">
        <v>0</v>
      </c>
      <c r="AX610" s="16">
        <v>2.1739130434782601E-2</v>
      </c>
      <c r="AY610" s="16">
        <v>0</v>
      </c>
      <c r="AZ610" s="16" t="s">
        <v>134</v>
      </c>
      <c r="BA610" s="16">
        <v>0</v>
      </c>
      <c r="BB610" s="16">
        <v>0</v>
      </c>
      <c r="BC610" s="16">
        <v>0</v>
      </c>
      <c r="BD610" s="16">
        <v>0.33333333333333298</v>
      </c>
      <c r="BE610" s="16">
        <v>0</v>
      </c>
      <c r="BF610" s="16">
        <v>0</v>
      </c>
      <c r="BG610" s="16">
        <v>0</v>
      </c>
      <c r="BH610" s="16">
        <v>0</v>
      </c>
      <c r="BI610" s="16">
        <v>0</v>
      </c>
      <c r="BJ610" s="16">
        <v>0</v>
      </c>
      <c r="BK610" s="16">
        <v>0</v>
      </c>
      <c r="BL610" s="16">
        <v>0</v>
      </c>
      <c r="BM610" s="16">
        <v>0</v>
      </c>
      <c r="BN610" s="16">
        <v>0</v>
      </c>
      <c r="BO610" s="16"/>
      <c r="BP610" s="16">
        <v>3.7037037037036999E-3</v>
      </c>
      <c r="BQ610" s="16"/>
      <c r="BR610" s="16">
        <v>3.4602076124567501E-3</v>
      </c>
      <c r="BS610" s="16"/>
      <c r="BT610" s="16">
        <v>4.5045045045045001E-3</v>
      </c>
    </row>
    <row r="611" spans="2:72" x14ac:dyDescent="0.2">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row>
    <row r="612" spans="2:72" x14ac:dyDescent="0.2">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row>
    <row r="613" spans="2:72" x14ac:dyDescent="0.2">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row>
    <row r="614" spans="2:72" x14ac:dyDescent="0.2">
      <c r="B614" s="6" t="s">
        <v>338</v>
      </c>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row>
    <row r="615" spans="2:72" x14ac:dyDescent="0.2">
      <c r="B615" s="22" t="s">
        <v>361</v>
      </c>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row>
    <row r="616" spans="2:72" x14ac:dyDescent="0.2">
      <c r="B616" t="s">
        <v>291</v>
      </c>
      <c r="C616" s="16">
        <v>0.49107142857142899</v>
      </c>
      <c r="D616" s="16">
        <v>0.52845528455284596</v>
      </c>
      <c r="E616" s="16">
        <v>0.41935483870967699</v>
      </c>
      <c r="F616" s="16">
        <v>0.55555555555555602</v>
      </c>
      <c r="G616" s="16">
        <v>0.32</v>
      </c>
      <c r="H616" s="16">
        <v>0.35294117647058798</v>
      </c>
      <c r="I616" s="16">
        <v>0.5</v>
      </c>
      <c r="J616" s="16">
        <v>0.36842105263157898</v>
      </c>
      <c r="K616" s="16">
        <v>0.45454545454545497</v>
      </c>
      <c r="L616" s="16">
        <v>0.67647058823529405</v>
      </c>
      <c r="M616" s="16">
        <v>0.3</v>
      </c>
      <c r="N616" s="16">
        <v>0.61538461538461497</v>
      </c>
      <c r="O616" s="16">
        <v>0.5</v>
      </c>
      <c r="P616" s="16"/>
      <c r="Q616" s="16">
        <v>0.33333333333333298</v>
      </c>
      <c r="R616" s="16">
        <v>0.42857142857142899</v>
      </c>
      <c r="S616" s="16">
        <v>0.375</v>
      </c>
      <c r="T616" s="16">
        <v>0.5625</v>
      </c>
      <c r="U616" s="16">
        <v>0.21052631578947401</v>
      </c>
      <c r="V616" s="16">
        <v>0.42857142857142899</v>
      </c>
      <c r="W616" s="16">
        <v>0.26470588235294101</v>
      </c>
      <c r="X616" s="16">
        <v>0.44186046511627902</v>
      </c>
      <c r="Y616" s="16">
        <v>0.59428571428571397</v>
      </c>
      <c r="Z616" s="16"/>
      <c r="AA616" s="16">
        <v>0.355932203389831</v>
      </c>
      <c r="AB616" s="16">
        <v>0.56422018348623804</v>
      </c>
      <c r="AC616" s="16"/>
      <c r="AD616" s="16">
        <v>0.25</v>
      </c>
      <c r="AE616" s="16">
        <v>0.36363636363636398</v>
      </c>
      <c r="AF616" s="16">
        <v>0.5</v>
      </c>
      <c r="AG616" s="16">
        <v>0.44444444444444398</v>
      </c>
      <c r="AH616" s="16">
        <v>0.45833333333333298</v>
      </c>
      <c r="AI616" s="16">
        <v>0.51612903225806495</v>
      </c>
      <c r="AJ616" s="16">
        <v>0.45098039215686297</v>
      </c>
      <c r="AK616" s="16">
        <v>0.5</v>
      </c>
      <c r="AL616" s="16">
        <v>0.54</v>
      </c>
      <c r="AM616" s="16">
        <v>0.57692307692307698</v>
      </c>
      <c r="AN616" s="16"/>
      <c r="AO616" s="16">
        <v>0.37894736842105298</v>
      </c>
      <c r="AP616" s="16">
        <v>0.48351648351648402</v>
      </c>
      <c r="AQ616" s="16">
        <v>0.48684210526315802</v>
      </c>
      <c r="AR616" s="16">
        <v>0.55263157894736803</v>
      </c>
      <c r="AS616" s="16">
        <v>0.75</v>
      </c>
      <c r="AT616" s="16">
        <v>1</v>
      </c>
      <c r="AU616" s="16"/>
      <c r="AV616" s="16">
        <v>1</v>
      </c>
      <c r="AW616" s="16">
        <v>0</v>
      </c>
      <c r="AX616" s="16">
        <v>0.71739130434782605</v>
      </c>
      <c r="AY616" s="16">
        <v>0.5</v>
      </c>
      <c r="AZ616" s="16" t="s">
        <v>134</v>
      </c>
      <c r="BA616" s="16">
        <v>0.57142857142857095</v>
      </c>
      <c r="BB616" s="16">
        <v>0.48484848484848497</v>
      </c>
      <c r="BC616" s="16">
        <v>0.5</v>
      </c>
      <c r="BD616" s="16">
        <v>0</v>
      </c>
      <c r="BE616" s="16">
        <v>0.43820224719101097</v>
      </c>
      <c r="BF616" s="16">
        <v>0.57499999999999996</v>
      </c>
      <c r="BG616" s="16">
        <v>0.33333333333333298</v>
      </c>
      <c r="BH616" s="16">
        <v>0.45454545454545497</v>
      </c>
      <c r="BI616" s="16">
        <v>0.2</v>
      </c>
      <c r="BJ616" s="16">
        <v>0.28571428571428598</v>
      </c>
      <c r="BK616" s="16">
        <v>0.230769230769231</v>
      </c>
      <c r="BL616" s="16">
        <v>0.6</v>
      </c>
      <c r="BM616" s="16">
        <v>0.375</v>
      </c>
      <c r="BN616" s="16">
        <v>0.41666666666666702</v>
      </c>
      <c r="BO616" s="16"/>
      <c r="BP616" s="16">
        <v>0.49629629629629601</v>
      </c>
      <c r="BQ616" s="16"/>
      <c r="BR616" s="16">
        <v>0.48442906574394501</v>
      </c>
      <c r="BS616" s="16"/>
      <c r="BT616" s="16">
        <v>0.51801801801801795</v>
      </c>
    </row>
    <row r="617" spans="2:72" x14ac:dyDescent="0.2">
      <c r="B617" t="s">
        <v>292</v>
      </c>
      <c r="C617" s="16">
        <v>0.375</v>
      </c>
      <c r="D617" s="16">
        <v>0.32520325203251998</v>
      </c>
      <c r="E617" s="16">
        <v>0.483870967741935</v>
      </c>
      <c r="F617" s="16">
        <v>0.11111111111111099</v>
      </c>
      <c r="G617" s="16">
        <v>0.64</v>
      </c>
      <c r="H617" s="16">
        <v>0.58823529411764697</v>
      </c>
      <c r="I617" s="16">
        <v>0.36842105263157898</v>
      </c>
      <c r="J617" s="16">
        <v>0.42105263157894701</v>
      </c>
      <c r="K617" s="16">
        <v>0.45454545454545497</v>
      </c>
      <c r="L617" s="16">
        <v>0.17647058823529399</v>
      </c>
      <c r="M617" s="16">
        <v>0.4</v>
      </c>
      <c r="N617" s="16">
        <v>0.38461538461538503</v>
      </c>
      <c r="O617" s="16">
        <v>0.33333333333333298</v>
      </c>
      <c r="P617" s="16"/>
      <c r="Q617" s="16">
        <v>0.16666666666666699</v>
      </c>
      <c r="R617" s="16">
        <v>0.28571428571428598</v>
      </c>
      <c r="S617" s="16">
        <v>0.625</v>
      </c>
      <c r="T617" s="16">
        <v>0.3125</v>
      </c>
      <c r="U617" s="16">
        <v>0.52631578947368396</v>
      </c>
      <c r="V617" s="16">
        <v>0.42857142857142899</v>
      </c>
      <c r="W617" s="16">
        <v>0.47058823529411797</v>
      </c>
      <c r="X617" s="16">
        <v>0.44186046511627902</v>
      </c>
      <c r="Y617" s="16">
        <v>0.32</v>
      </c>
      <c r="Z617" s="16"/>
      <c r="AA617" s="16">
        <v>0.43220338983050799</v>
      </c>
      <c r="AB617" s="16">
        <v>0.34403669724770602</v>
      </c>
      <c r="AC617" s="16"/>
      <c r="AD617" s="16">
        <v>0.5</v>
      </c>
      <c r="AE617" s="16">
        <v>0.27272727272727298</v>
      </c>
      <c r="AF617" s="16">
        <v>0.2</v>
      </c>
      <c r="AG617" s="16">
        <v>0.44444444444444398</v>
      </c>
      <c r="AH617" s="16">
        <v>0.45833333333333298</v>
      </c>
      <c r="AI617" s="16">
        <v>0.35483870967741898</v>
      </c>
      <c r="AJ617" s="16">
        <v>0.35294117647058798</v>
      </c>
      <c r="AK617" s="16">
        <v>0.38095238095238099</v>
      </c>
      <c r="AL617" s="16">
        <v>0.42</v>
      </c>
      <c r="AM617" s="16">
        <v>0.33333333333333298</v>
      </c>
      <c r="AN617" s="16"/>
      <c r="AO617" s="16">
        <v>0.35789473684210499</v>
      </c>
      <c r="AP617" s="16">
        <v>0.46153846153846201</v>
      </c>
      <c r="AQ617" s="16">
        <v>0.40789473684210498</v>
      </c>
      <c r="AR617" s="16">
        <v>0.26315789473684198</v>
      </c>
      <c r="AS617" s="16">
        <v>0.25</v>
      </c>
      <c r="AT617" s="16">
        <v>0</v>
      </c>
      <c r="AU617" s="16"/>
      <c r="AV617" s="16">
        <v>0</v>
      </c>
      <c r="AW617" s="16">
        <v>1</v>
      </c>
      <c r="AX617" s="16">
        <v>0.217391304347826</v>
      </c>
      <c r="AY617" s="16">
        <v>0.25</v>
      </c>
      <c r="AZ617" s="16" t="s">
        <v>134</v>
      </c>
      <c r="BA617" s="16">
        <v>0.42857142857142899</v>
      </c>
      <c r="BB617" s="16">
        <v>0.48484848484848497</v>
      </c>
      <c r="BC617" s="16">
        <v>0.33333333333333298</v>
      </c>
      <c r="BD617" s="16">
        <v>1</v>
      </c>
      <c r="BE617" s="16">
        <v>0.43820224719101097</v>
      </c>
      <c r="BF617" s="16">
        <v>0.27500000000000002</v>
      </c>
      <c r="BG617" s="16">
        <v>0.16666666666666699</v>
      </c>
      <c r="BH617" s="16">
        <v>0.39393939393939398</v>
      </c>
      <c r="BI617" s="16">
        <v>0.4</v>
      </c>
      <c r="BJ617" s="16">
        <v>0.42857142857142899</v>
      </c>
      <c r="BK617" s="16">
        <v>0.53846153846153799</v>
      </c>
      <c r="BL617" s="16">
        <v>0.33333333333333298</v>
      </c>
      <c r="BM617" s="16">
        <v>0.375</v>
      </c>
      <c r="BN617" s="16">
        <v>0.25</v>
      </c>
      <c r="BO617" s="16"/>
      <c r="BP617" s="16">
        <v>0.38148148148148098</v>
      </c>
      <c r="BQ617" s="16"/>
      <c r="BR617" s="16">
        <v>0.38754325259515598</v>
      </c>
      <c r="BS617" s="16"/>
      <c r="BT617" s="16">
        <v>0.34684684684684702</v>
      </c>
    </row>
    <row r="618" spans="2:72" x14ac:dyDescent="0.2">
      <c r="B618" t="s">
        <v>293</v>
      </c>
      <c r="C618" s="16">
        <v>9.2261904761904795E-2</v>
      </c>
      <c r="D618" s="16">
        <v>8.1300813008130093E-2</v>
      </c>
      <c r="E618" s="16">
        <v>3.2258064516128997E-2</v>
      </c>
      <c r="F618" s="16">
        <v>0.22222222222222199</v>
      </c>
      <c r="G618" s="16">
        <v>0.04</v>
      </c>
      <c r="H618" s="16">
        <v>5.8823529411764698E-2</v>
      </c>
      <c r="I618" s="16">
        <v>0.105263157894737</v>
      </c>
      <c r="J618" s="16">
        <v>0.157894736842105</v>
      </c>
      <c r="K618" s="16">
        <v>9.0909090909090898E-2</v>
      </c>
      <c r="L618" s="16">
        <v>0.14705882352941199</v>
      </c>
      <c r="M618" s="16">
        <v>0.2</v>
      </c>
      <c r="N618" s="16">
        <v>0</v>
      </c>
      <c r="O618" s="16">
        <v>0.16666666666666699</v>
      </c>
      <c r="P618" s="16"/>
      <c r="Q618" s="16">
        <v>0.33333333333333298</v>
      </c>
      <c r="R618" s="16">
        <v>0.28571428571428598</v>
      </c>
      <c r="S618" s="16">
        <v>0</v>
      </c>
      <c r="T618" s="16">
        <v>0.125</v>
      </c>
      <c r="U618" s="16">
        <v>0.21052631578947401</v>
      </c>
      <c r="V618" s="16">
        <v>7.1428571428571397E-2</v>
      </c>
      <c r="W618" s="16">
        <v>0.17647058823529399</v>
      </c>
      <c r="X618" s="16">
        <v>6.9767441860465101E-2</v>
      </c>
      <c r="Y618" s="16">
        <v>5.7142857142857099E-2</v>
      </c>
      <c r="Z618" s="16"/>
      <c r="AA618" s="16">
        <v>0.152542372881356</v>
      </c>
      <c r="AB618" s="16">
        <v>5.9633027522935797E-2</v>
      </c>
      <c r="AC618" s="16"/>
      <c r="AD618" s="16">
        <v>0.2</v>
      </c>
      <c r="AE618" s="16">
        <v>0.27272727272727298</v>
      </c>
      <c r="AF618" s="16">
        <v>0.2</v>
      </c>
      <c r="AG618" s="16">
        <v>0.11111111111111099</v>
      </c>
      <c r="AH618" s="16">
        <v>4.1666666666666699E-2</v>
      </c>
      <c r="AI618" s="16">
        <v>3.2258064516128997E-2</v>
      </c>
      <c r="AJ618" s="16">
        <v>0.11764705882352899</v>
      </c>
      <c r="AK618" s="16">
        <v>9.5238095238095205E-2</v>
      </c>
      <c r="AL618" s="16">
        <v>0.02</v>
      </c>
      <c r="AM618" s="16">
        <v>7.69230769230769E-2</v>
      </c>
      <c r="AN618" s="16"/>
      <c r="AO618" s="16">
        <v>0.21052631578947401</v>
      </c>
      <c r="AP618" s="16">
        <v>4.3956043956044001E-2</v>
      </c>
      <c r="AQ618" s="16">
        <v>3.94736842105263E-2</v>
      </c>
      <c r="AR618" s="16">
        <v>0.105263157894737</v>
      </c>
      <c r="AS618" s="16">
        <v>0</v>
      </c>
      <c r="AT618" s="16">
        <v>0</v>
      </c>
      <c r="AU618" s="16"/>
      <c r="AV618" s="16">
        <v>0</v>
      </c>
      <c r="AW618" s="16">
        <v>0</v>
      </c>
      <c r="AX618" s="16">
        <v>6.5217391304347797E-2</v>
      </c>
      <c r="AY618" s="16">
        <v>0.25</v>
      </c>
      <c r="AZ618" s="16" t="s">
        <v>134</v>
      </c>
      <c r="BA618" s="16">
        <v>0</v>
      </c>
      <c r="BB618" s="16">
        <v>3.03030303030303E-2</v>
      </c>
      <c r="BC618" s="16">
        <v>0</v>
      </c>
      <c r="BD618" s="16">
        <v>0</v>
      </c>
      <c r="BE618" s="16">
        <v>7.8651685393258397E-2</v>
      </c>
      <c r="BF618" s="16">
        <v>0.05</v>
      </c>
      <c r="BG618" s="16">
        <v>0.5</v>
      </c>
      <c r="BH618" s="16">
        <v>0.15151515151515199</v>
      </c>
      <c r="BI618" s="16">
        <v>0.4</v>
      </c>
      <c r="BJ618" s="16">
        <v>0</v>
      </c>
      <c r="BK618" s="16">
        <v>0</v>
      </c>
      <c r="BL618" s="16">
        <v>6.6666666666666693E-2</v>
      </c>
      <c r="BM618" s="16">
        <v>0.25</v>
      </c>
      <c r="BN618" s="16">
        <v>0.33333333333333298</v>
      </c>
      <c r="BO618" s="16"/>
      <c r="BP618" s="16">
        <v>8.8888888888888906E-2</v>
      </c>
      <c r="BQ618" s="16"/>
      <c r="BR618" s="16">
        <v>8.9965397923875395E-2</v>
      </c>
      <c r="BS618" s="16"/>
      <c r="BT618" s="16">
        <v>9.00900900900901E-2</v>
      </c>
    </row>
    <row r="619" spans="2:72" x14ac:dyDescent="0.2">
      <c r="B619" t="s">
        <v>294</v>
      </c>
      <c r="C619" s="16">
        <v>2.6785714285714302E-2</v>
      </c>
      <c r="D619" s="16">
        <v>3.2520325203252001E-2</v>
      </c>
      <c r="E619" s="16">
        <v>6.4516129032258104E-2</v>
      </c>
      <c r="F619" s="16">
        <v>0.11111111111111099</v>
      </c>
      <c r="G619" s="16">
        <v>0</v>
      </c>
      <c r="H619" s="16">
        <v>0</v>
      </c>
      <c r="I619" s="16">
        <v>0</v>
      </c>
      <c r="J619" s="16">
        <v>5.2631578947368397E-2</v>
      </c>
      <c r="K619" s="16">
        <v>0</v>
      </c>
      <c r="L619" s="16">
        <v>0</v>
      </c>
      <c r="M619" s="16">
        <v>0.1</v>
      </c>
      <c r="N619" s="16">
        <v>0</v>
      </c>
      <c r="O619" s="16">
        <v>0</v>
      </c>
      <c r="P619" s="16"/>
      <c r="Q619" s="16">
        <v>0.16666666666666699</v>
      </c>
      <c r="R619" s="16">
        <v>0</v>
      </c>
      <c r="S619" s="16">
        <v>0</v>
      </c>
      <c r="T619" s="16">
        <v>0</v>
      </c>
      <c r="U619" s="16">
        <v>5.2631578947368397E-2</v>
      </c>
      <c r="V619" s="16">
        <v>3.5714285714285698E-2</v>
      </c>
      <c r="W619" s="16">
        <v>8.8235294117647106E-2</v>
      </c>
      <c r="X619" s="16">
        <v>2.32558139534884E-2</v>
      </c>
      <c r="Y619" s="16">
        <v>1.1428571428571401E-2</v>
      </c>
      <c r="Z619" s="16"/>
      <c r="AA619" s="16">
        <v>5.0847457627118599E-2</v>
      </c>
      <c r="AB619" s="16">
        <v>1.3761467889908299E-2</v>
      </c>
      <c r="AC619" s="16"/>
      <c r="AD619" s="16">
        <v>0.05</v>
      </c>
      <c r="AE619" s="16">
        <v>0</v>
      </c>
      <c r="AF619" s="16">
        <v>0</v>
      </c>
      <c r="AG619" s="16">
        <v>0</v>
      </c>
      <c r="AH619" s="16">
        <v>4.1666666666666699E-2</v>
      </c>
      <c r="AI619" s="16">
        <v>6.4516129032258104E-2</v>
      </c>
      <c r="AJ619" s="16">
        <v>7.8431372549019607E-2</v>
      </c>
      <c r="AK619" s="16">
        <v>2.3809523809523801E-2</v>
      </c>
      <c r="AL619" s="16">
        <v>0</v>
      </c>
      <c r="AM619" s="16">
        <v>0</v>
      </c>
      <c r="AN619" s="16"/>
      <c r="AO619" s="16">
        <v>3.1578947368421102E-2</v>
      </c>
      <c r="AP619" s="16">
        <v>1.0989010989011E-2</v>
      </c>
      <c r="AQ619" s="16">
        <v>3.94736842105263E-2</v>
      </c>
      <c r="AR619" s="16">
        <v>5.2631578947368397E-2</v>
      </c>
      <c r="AS619" s="16">
        <v>0</v>
      </c>
      <c r="AT619" s="16">
        <v>0</v>
      </c>
      <c r="AU619" s="16"/>
      <c r="AV619" s="16">
        <v>0</v>
      </c>
      <c r="AW619" s="16">
        <v>0</v>
      </c>
      <c r="AX619" s="16">
        <v>0</v>
      </c>
      <c r="AY619" s="16">
        <v>0</v>
      </c>
      <c r="AZ619" s="16" t="s">
        <v>134</v>
      </c>
      <c r="BA619" s="16">
        <v>0</v>
      </c>
      <c r="BB619" s="16">
        <v>0</v>
      </c>
      <c r="BC619" s="16">
        <v>0.16666666666666699</v>
      </c>
      <c r="BD619" s="16">
        <v>0</v>
      </c>
      <c r="BE619" s="16">
        <v>2.2471910112359501E-2</v>
      </c>
      <c r="BF619" s="16">
        <v>0.05</v>
      </c>
      <c r="BG619" s="16">
        <v>0</v>
      </c>
      <c r="BH619" s="16">
        <v>0</v>
      </c>
      <c r="BI619" s="16">
        <v>0</v>
      </c>
      <c r="BJ619" s="16">
        <v>0.14285714285714299</v>
      </c>
      <c r="BK619" s="16">
        <v>0.230769230769231</v>
      </c>
      <c r="BL619" s="16">
        <v>0</v>
      </c>
      <c r="BM619" s="16">
        <v>0</v>
      </c>
      <c r="BN619" s="16">
        <v>0</v>
      </c>
      <c r="BO619" s="16"/>
      <c r="BP619" s="16">
        <v>1.85185185185185E-2</v>
      </c>
      <c r="BQ619" s="16"/>
      <c r="BR619" s="16">
        <v>2.7681660899654001E-2</v>
      </c>
      <c r="BS619" s="16"/>
      <c r="BT619" s="16">
        <v>2.7027027027027001E-2</v>
      </c>
    </row>
    <row r="620" spans="2:72" x14ac:dyDescent="0.2">
      <c r="B620" t="s">
        <v>295</v>
      </c>
      <c r="C620" s="16">
        <v>1.4880952380952399E-2</v>
      </c>
      <c r="D620" s="16">
        <v>3.2520325203252001E-2</v>
      </c>
      <c r="E620" s="16">
        <v>0</v>
      </c>
      <c r="F620" s="16">
        <v>0</v>
      </c>
      <c r="G620" s="16">
        <v>0</v>
      </c>
      <c r="H620" s="16">
        <v>0</v>
      </c>
      <c r="I620" s="16">
        <v>2.6315789473684199E-2</v>
      </c>
      <c r="J620" s="16">
        <v>0</v>
      </c>
      <c r="K620" s="16">
        <v>0</v>
      </c>
      <c r="L620" s="16">
        <v>0</v>
      </c>
      <c r="M620" s="16">
        <v>0</v>
      </c>
      <c r="N620" s="16">
        <v>0</v>
      </c>
      <c r="O620" s="16">
        <v>0</v>
      </c>
      <c r="P620" s="16"/>
      <c r="Q620" s="16">
        <v>0</v>
      </c>
      <c r="R620" s="16">
        <v>0</v>
      </c>
      <c r="S620" s="16">
        <v>0</v>
      </c>
      <c r="T620" s="16">
        <v>0</v>
      </c>
      <c r="U620" s="16">
        <v>0</v>
      </c>
      <c r="V620" s="16">
        <v>3.5714285714285698E-2</v>
      </c>
      <c r="W620" s="16">
        <v>0</v>
      </c>
      <c r="X620" s="16">
        <v>2.32558139534884E-2</v>
      </c>
      <c r="Y620" s="16">
        <v>1.7142857142857099E-2</v>
      </c>
      <c r="Z620" s="16"/>
      <c r="AA620" s="16">
        <v>8.4745762711864406E-3</v>
      </c>
      <c r="AB620" s="16">
        <v>1.8348623853211E-2</v>
      </c>
      <c r="AC620" s="16"/>
      <c r="AD620" s="16">
        <v>0</v>
      </c>
      <c r="AE620" s="16">
        <v>9.0909090909090898E-2</v>
      </c>
      <c r="AF620" s="16">
        <v>0.1</v>
      </c>
      <c r="AG620" s="16">
        <v>0</v>
      </c>
      <c r="AH620" s="16">
        <v>0</v>
      </c>
      <c r="AI620" s="16">
        <v>3.2258064516128997E-2</v>
      </c>
      <c r="AJ620" s="16">
        <v>0</v>
      </c>
      <c r="AK620" s="16">
        <v>0</v>
      </c>
      <c r="AL620" s="16">
        <v>0.02</v>
      </c>
      <c r="AM620" s="16">
        <v>1.2820512820512799E-2</v>
      </c>
      <c r="AN620" s="16"/>
      <c r="AO620" s="16">
        <v>2.1052631578947399E-2</v>
      </c>
      <c r="AP620" s="16">
        <v>0</v>
      </c>
      <c r="AQ620" s="16">
        <v>2.6315789473684199E-2</v>
      </c>
      <c r="AR620" s="16">
        <v>2.6315789473684199E-2</v>
      </c>
      <c r="AS620" s="16">
        <v>0</v>
      </c>
      <c r="AT620" s="16">
        <v>0</v>
      </c>
      <c r="AU620" s="16"/>
      <c r="AV620" s="16">
        <v>0</v>
      </c>
      <c r="AW620" s="16">
        <v>0</v>
      </c>
      <c r="AX620" s="16">
        <v>0</v>
      </c>
      <c r="AY620" s="16">
        <v>0</v>
      </c>
      <c r="AZ620" s="16" t="s">
        <v>134</v>
      </c>
      <c r="BA620" s="16">
        <v>0</v>
      </c>
      <c r="BB620" s="16">
        <v>0</v>
      </c>
      <c r="BC620" s="16">
        <v>0</v>
      </c>
      <c r="BD620" s="16">
        <v>0</v>
      </c>
      <c r="BE620" s="16">
        <v>2.2471910112359501E-2</v>
      </c>
      <c r="BF620" s="16">
        <v>0.05</v>
      </c>
      <c r="BG620" s="16">
        <v>0</v>
      </c>
      <c r="BH620" s="16">
        <v>0</v>
      </c>
      <c r="BI620" s="16">
        <v>0</v>
      </c>
      <c r="BJ620" s="16">
        <v>0.14285714285714299</v>
      </c>
      <c r="BK620" s="16">
        <v>0</v>
      </c>
      <c r="BL620" s="16">
        <v>0</v>
      </c>
      <c r="BM620" s="16">
        <v>0</v>
      </c>
      <c r="BN620" s="16">
        <v>0</v>
      </c>
      <c r="BO620" s="16"/>
      <c r="BP620" s="16">
        <v>1.48148148148148E-2</v>
      </c>
      <c r="BQ620" s="16"/>
      <c r="BR620" s="16">
        <v>1.03806228373702E-2</v>
      </c>
      <c r="BS620" s="16"/>
      <c r="BT620" s="16">
        <v>1.8018018018018001E-2</v>
      </c>
    </row>
    <row r="621" spans="2:72" x14ac:dyDescent="0.2">
      <c r="B621" t="s">
        <v>90</v>
      </c>
      <c r="C621" s="16">
        <v>0</v>
      </c>
      <c r="D621" s="16">
        <v>0</v>
      </c>
      <c r="E621" s="16">
        <v>0</v>
      </c>
      <c r="F621" s="16">
        <v>0</v>
      </c>
      <c r="G621" s="16">
        <v>0</v>
      </c>
      <c r="H621" s="16">
        <v>0</v>
      </c>
      <c r="I621" s="16">
        <v>0</v>
      </c>
      <c r="J621" s="16">
        <v>0</v>
      </c>
      <c r="K621" s="16">
        <v>0</v>
      </c>
      <c r="L621" s="16">
        <v>0</v>
      </c>
      <c r="M621" s="16">
        <v>0</v>
      </c>
      <c r="N621" s="16">
        <v>0</v>
      </c>
      <c r="O621" s="16">
        <v>0</v>
      </c>
      <c r="P621" s="16"/>
      <c r="Q621" s="16">
        <v>0</v>
      </c>
      <c r="R621" s="16">
        <v>0</v>
      </c>
      <c r="S621" s="16">
        <v>0</v>
      </c>
      <c r="T621" s="16">
        <v>0</v>
      </c>
      <c r="U621" s="16">
        <v>0</v>
      </c>
      <c r="V621" s="16">
        <v>0</v>
      </c>
      <c r="W621" s="16">
        <v>0</v>
      </c>
      <c r="X621" s="16">
        <v>0</v>
      </c>
      <c r="Y621" s="16">
        <v>0</v>
      </c>
      <c r="Z621" s="16"/>
      <c r="AA621" s="16">
        <v>0</v>
      </c>
      <c r="AB621" s="16">
        <v>0</v>
      </c>
      <c r="AC621" s="16"/>
      <c r="AD621" s="16">
        <v>0</v>
      </c>
      <c r="AE621" s="16">
        <v>0</v>
      </c>
      <c r="AF621" s="16">
        <v>0</v>
      </c>
      <c r="AG621" s="16">
        <v>0</v>
      </c>
      <c r="AH621" s="16">
        <v>0</v>
      </c>
      <c r="AI621" s="16">
        <v>0</v>
      </c>
      <c r="AJ621" s="16">
        <v>0</v>
      </c>
      <c r="AK621" s="16">
        <v>0</v>
      </c>
      <c r="AL621" s="16">
        <v>0</v>
      </c>
      <c r="AM621" s="16">
        <v>0</v>
      </c>
      <c r="AN621" s="16"/>
      <c r="AO621" s="16">
        <v>0</v>
      </c>
      <c r="AP621" s="16">
        <v>0</v>
      </c>
      <c r="AQ621" s="16">
        <v>0</v>
      </c>
      <c r="AR621" s="16">
        <v>0</v>
      </c>
      <c r="AS621" s="16">
        <v>0</v>
      </c>
      <c r="AT621" s="16">
        <v>0</v>
      </c>
      <c r="AU621" s="16"/>
      <c r="AV621" s="16">
        <v>0</v>
      </c>
      <c r="AW621" s="16">
        <v>0</v>
      </c>
      <c r="AX621" s="16">
        <v>0</v>
      </c>
      <c r="AY621" s="16">
        <v>0</v>
      </c>
      <c r="AZ621" s="16" t="s">
        <v>134</v>
      </c>
      <c r="BA621" s="16">
        <v>0</v>
      </c>
      <c r="BB621" s="16">
        <v>0</v>
      </c>
      <c r="BC621" s="16">
        <v>0</v>
      </c>
      <c r="BD621" s="16">
        <v>0</v>
      </c>
      <c r="BE621" s="16">
        <v>0</v>
      </c>
      <c r="BF621" s="16">
        <v>0</v>
      </c>
      <c r="BG621" s="16">
        <v>0</v>
      </c>
      <c r="BH621" s="16">
        <v>0</v>
      </c>
      <c r="BI621" s="16">
        <v>0</v>
      </c>
      <c r="BJ621" s="16">
        <v>0</v>
      </c>
      <c r="BK621" s="16">
        <v>0</v>
      </c>
      <c r="BL621" s="16">
        <v>0</v>
      </c>
      <c r="BM621" s="16">
        <v>0</v>
      </c>
      <c r="BN621" s="16">
        <v>0</v>
      </c>
      <c r="BO621" s="16"/>
      <c r="BP621" s="16">
        <v>0</v>
      </c>
      <c r="BQ621" s="16"/>
      <c r="BR621" s="16">
        <v>0</v>
      </c>
      <c r="BS621" s="16"/>
      <c r="BT621" s="16">
        <v>0</v>
      </c>
    </row>
    <row r="622" spans="2:72" x14ac:dyDescent="0.2">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row>
    <row r="623" spans="2:72" x14ac:dyDescent="0.2">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row>
    <row r="624" spans="2:72" x14ac:dyDescent="0.2">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row>
    <row r="625" spans="2:72" x14ac:dyDescent="0.2">
      <c r="B625" s="6" t="s">
        <v>339</v>
      </c>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row>
    <row r="626" spans="2:72" x14ac:dyDescent="0.2">
      <c r="B626" s="22" t="s">
        <v>361</v>
      </c>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row>
    <row r="627" spans="2:72" x14ac:dyDescent="0.2">
      <c r="B627" t="s">
        <v>291</v>
      </c>
      <c r="C627" s="16">
        <v>0.45833333333333298</v>
      </c>
      <c r="D627" s="16">
        <v>0.51219512195121997</v>
      </c>
      <c r="E627" s="16">
        <v>0.41935483870967699</v>
      </c>
      <c r="F627" s="16">
        <v>0.66666666666666696</v>
      </c>
      <c r="G627" s="16">
        <v>0.56000000000000005</v>
      </c>
      <c r="H627" s="16">
        <v>0.58823529411764697</v>
      </c>
      <c r="I627" s="16">
        <v>0.394736842105263</v>
      </c>
      <c r="J627" s="16">
        <v>0.21052631578947401</v>
      </c>
      <c r="K627" s="16">
        <v>0.27272727272727298</v>
      </c>
      <c r="L627" s="16">
        <v>0.32352941176470601</v>
      </c>
      <c r="M627" s="16">
        <v>0.3</v>
      </c>
      <c r="N627" s="16">
        <v>0.76923076923076905</v>
      </c>
      <c r="O627" s="16">
        <v>0.33333333333333298</v>
      </c>
      <c r="P627" s="16"/>
      <c r="Q627" s="16">
        <v>0.66666666666666696</v>
      </c>
      <c r="R627" s="16">
        <v>0.28571428571428598</v>
      </c>
      <c r="S627" s="16">
        <v>0.375</v>
      </c>
      <c r="T627" s="16">
        <v>0.3125</v>
      </c>
      <c r="U627" s="16">
        <v>0.26315789473684198</v>
      </c>
      <c r="V627" s="16">
        <v>0.46428571428571402</v>
      </c>
      <c r="W627" s="16">
        <v>0.23529411764705899</v>
      </c>
      <c r="X627" s="16">
        <v>0.46511627906976699</v>
      </c>
      <c r="Y627" s="16">
        <v>0.53714285714285703</v>
      </c>
      <c r="Z627" s="16"/>
      <c r="AA627" s="16">
        <v>0.338983050847458</v>
      </c>
      <c r="AB627" s="16">
        <v>0.52293577981651396</v>
      </c>
      <c r="AC627" s="16"/>
      <c r="AD627" s="16">
        <v>0.5</v>
      </c>
      <c r="AE627" s="16">
        <v>0.45454545454545497</v>
      </c>
      <c r="AF627" s="16">
        <v>0.1</v>
      </c>
      <c r="AG627" s="16">
        <v>0.38888888888888901</v>
      </c>
      <c r="AH627" s="16">
        <v>0.41666666666666702</v>
      </c>
      <c r="AI627" s="16">
        <v>0.41935483870967699</v>
      </c>
      <c r="AJ627" s="16">
        <v>0.43137254901960798</v>
      </c>
      <c r="AK627" s="16">
        <v>0.61904761904761896</v>
      </c>
      <c r="AL627" s="16">
        <v>0.46</v>
      </c>
      <c r="AM627" s="16">
        <v>0.46153846153846201</v>
      </c>
      <c r="AN627" s="16"/>
      <c r="AO627" s="16">
        <v>0.34736842105263199</v>
      </c>
      <c r="AP627" s="16">
        <v>0.43956043956044</v>
      </c>
      <c r="AQ627" s="16">
        <v>0.48684210526315802</v>
      </c>
      <c r="AR627" s="16">
        <v>0.5</v>
      </c>
      <c r="AS627" s="16">
        <v>0.71875</v>
      </c>
      <c r="AT627" s="16">
        <v>0.5</v>
      </c>
      <c r="AU627" s="16"/>
      <c r="AV627" s="16">
        <v>1</v>
      </c>
      <c r="AW627" s="16">
        <v>0</v>
      </c>
      <c r="AX627" s="16">
        <v>0.60869565217391297</v>
      </c>
      <c r="AY627" s="16">
        <v>0.5</v>
      </c>
      <c r="AZ627" s="16" t="s">
        <v>134</v>
      </c>
      <c r="BA627" s="16">
        <v>0.57142857142857095</v>
      </c>
      <c r="BB627" s="16">
        <v>0.57575757575757602</v>
      </c>
      <c r="BC627" s="16">
        <v>0.33333333333333298</v>
      </c>
      <c r="BD627" s="16">
        <v>0</v>
      </c>
      <c r="BE627" s="16">
        <v>0.50561797752809001</v>
      </c>
      <c r="BF627" s="16">
        <v>0.35</v>
      </c>
      <c r="BG627" s="16">
        <v>0.16666666666666699</v>
      </c>
      <c r="BH627" s="16">
        <v>0.48484848484848497</v>
      </c>
      <c r="BI627" s="16">
        <v>0.6</v>
      </c>
      <c r="BJ627" s="16">
        <v>0.14285714285714299</v>
      </c>
      <c r="BK627" s="16">
        <v>7.69230769230769E-2</v>
      </c>
      <c r="BL627" s="16">
        <v>0.46666666666666701</v>
      </c>
      <c r="BM627" s="16">
        <v>0.375</v>
      </c>
      <c r="BN627" s="16">
        <v>0.25</v>
      </c>
      <c r="BO627" s="16"/>
      <c r="BP627" s="16">
        <v>0.47407407407407398</v>
      </c>
      <c r="BQ627" s="16"/>
      <c r="BR627" s="16">
        <v>0.46366782006920398</v>
      </c>
      <c r="BS627" s="16"/>
      <c r="BT627" s="16">
        <v>0.48648648648648701</v>
      </c>
    </row>
    <row r="628" spans="2:72" x14ac:dyDescent="0.2">
      <c r="B628" t="s">
        <v>292</v>
      </c>
      <c r="C628" s="16">
        <v>0.398809523809524</v>
      </c>
      <c r="D628" s="16">
        <v>0.32520325203251998</v>
      </c>
      <c r="E628" s="16">
        <v>0.38709677419354799</v>
      </c>
      <c r="F628" s="16">
        <v>0.22222222222222199</v>
      </c>
      <c r="G628" s="16">
        <v>0.44</v>
      </c>
      <c r="H628" s="16">
        <v>0.35294117647058798</v>
      </c>
      <c r="I628" s="16">
        <v>0.5</v>
      </c>
      <c r="J628" s="16">
        <v>0.57894736842105299</v>
      </c>
      <c r="K628" s="16">
        <v>0.63636363636363602</v>
      </c>
      <c r="L628" s="16">
        <v>0.5</v>
      </c>
      <c r="M628" s="16">
        <v>0.4</v>
      </c>
      <c r="N628" s="16">
        <v>0.15384615384615399</v>
      </c>
      <c r="O628" s="16">
        <v>0.5</v>
      </c>
      <c r="P628" s="16"/>
      <c r="Q628" s="16">
        <v>0</v>
      </c>
      <c r="R628" s="16">
        <v>0.28571428571428598</v>
      </c>
      <c r="S628" s="16">
        <v>0.5</v>
      </c>
      <c r="T628" s="16">
        <v>0.5</v>
      </c>
      <c r="U628" s="16">
        <v>0.42105263157894701</v>
      </c>
      <c r="V628" s="16">
        <v>0.5</v>
      </c>
      <c r="W628" s="16">
        <v>0.47058823529411797</v>
      </c>
      <c r="X628" s="16">
        <v>0.418604651162791</v>
      </c>
      <c r="Y628" s="16">
        <v>0.36571428571428599</v>
      </c>
      <c r="Z628" s="16"/>
      <c r="AA628" s="16">
        <v>0.44067796610169502</v>
      </c>
      <c r="AB628" s="16">
        <v>0.37614678899082599</v>
      </c>
      <c r="AC628" s="16"/>
      <c r="AD628" s="16">
        <v>0.3</v>
      </c>
      <c r="AE628" s="16">
        <v>0.36363636363636398</v>
      </c>
      <c r="AF628" s="16">
        <v>0.7</v>
      </c>
      <c r="AG628" s="16">
        <v>0.5</v>
      </c>
      <c r="AH628" s="16">
        <v>0.41666666666666702</v>
      </c>
      <c r="AI628" s="16">
        <v>0.41935483870967699</v>
      </c>
      <c r="AJ628" s="16">
        <v>0.39215686274509798</v>
      </c>
      <c r="AK628" s="16">
        <v>0.238095238095238</v>
      </c>
      <c r="AL628" s="16">
        <v>0.44</v>
      </c>
      <c r="AM628" s="16">
        <v>0.42307692307692302</v>
      </c>
      <c r="AN628" s="16"/>
      <c r="AO628" s="16">
        <v>0.47368421052631599</v>
      </c>
      <c r="AP628" s="16">
        <v>0.39560439560439598</v>
      </c>
      <c r="AQ628" s="16">
        <v>0.40789473684210498</v>
      </c>
      <c r="AR628" s="16">
        <v>0.31578947368421101</v>
      </c>
      <c r="AS628" s="16">
        <v>0.28125</v>
      </c>
      <c r="AT628" s="16">
        <v>0</v>
      </c>
      <c r="AU628" s="16"/>
      <c r="AV628" s="16">
        <v>0</v>
      </c>
      <c r="AW628" s="16">
        <v>1</v>
      </c>
      <c r="AX628" s="16">
        <v>0.30434782608695699</v>
      </c>
      <c r="AY628" s="16">
        <v>0.5</v>
      </c>
      <c r="AZ628" s="16" t="s">
        <v>134</v>
      </c>
      <c r="BA628" s="16">
        <v>0.42857142857142899</v>
      </c>
      <c r="BB628" s="16">
        <v>0.33333333333333298</v>
      </c>
      <c r="BC628" s="16">
        <v>0.5</v>
      </c>
      <c r="BD628" s="16">
        <v>1</v>
      </c>
      <c r="BE628" s="16">
        <v>0.348314606741573</v>
      </c>
      <c r="BF628" s="16">
        <v>0.5</v>
      </c>
      <c r="BG628" s="16">
        <v>0.5</v>
      </c>
      <c r="BH628" s="16">
        <v>0.42424242424242398</v>
      </c>
      <c r="BI628" s="16">
        <v>0.2</v>
      </c>
      <c r="BJ628" s="16">
        <v>0.85714285714285698</v>
      </c>
      <c r="BK628" s="16">
        <v>0.46153846153846201</v>
      </c>
      <c r="BL628" s="16">
        <v>0.4</v>
      </c>
      <c r="BM628" s="16">
        <v>0.25</v>
      </c>
      <c r="BN628" s="16">
        <v>0.41666666666666702</v>
      </c>
      <c r="BO628" s="16"/>
      <c r="BP628" s="16">
        <v>0.39629629629629598</v>
      </c>
      <c r="BQ628" s="16"/>
      <c r="BR628" s="16">
        <v>0.39446366782006898</v>
      </c>
      <c r="BS628" s="16"/>
      <c r="BT628" s="16">
        <v>0.37837837837837801</v>
      </c>
    </row>
    <row r="629" spans="2:72" x14ac:dyDescent="0.2">
      <c r="B629" t="s">
        <v>293</v>
      </c>
      <c r="C629" s="16">
        <v>0.110119047619048</v>
      </c>
      <c r="D629" s="16">
        <v>8.9430894308943104E-2</v>
      </c>
      <c r="E629" s="16">
        <v>0.19354838709677399</v>
      </c>
      <c r="F629" s="16">
        <v>0.11111111111111099</v>
      </c>
      <c r="G629" s="16">
        <v>0</v>
      </c>
      <c r="H629" s="16">
        <v>5.8823529411764698E-2</v>
      </c>
      <c r="I629" s="16">
        <v>7.8947368421052599E-2</v>
      </c>
      <c r="J629" s="16">
        <v>0.157894736842105</v>
      </c>
      <c r="K629" s="16">
        <v>9.0909090909090898E-2</v>
      </c>
      <c r="L629" s="16">
        <v>0.17647058823529399</v>
      </c>
      <c r="M629" s="16">
        <v>0.3</v>
      </c>
      <c r="N629" s="16">
        <v>7.69230769230769E-2</v>
      </c>
      <c r="O629" s="16">
        <v>0.16666666666666699</v>
      </c>
      <c r="P629" s="16"/>
      <c r="Q629" s="16">
        <v>0.16666666666666699</v>
      </c>
      <c r="R629" s="16">
        <v>0.42857142857142899</v>
      </c>
      <c r="S629" s="16">
        <v>0.125</v>
      </c>
      <c r="T629" s="16">
        <v>6.25E-2</v>
      </c>
      <c r="U629" s="16">
        <v>0.31578947368421101</v>
      </c>
      <c r="V629" s="16">
        <v>0</v>
      </c>
      <c r="W629" s="16">
        <v>0.26470588235294101</v>
      </c>
      <c r="X629" s="16">
        <v>9.3023255813953501E-2</v>
      </c>
      <c r="Y629" s="16">
        <v>6.8571428571428603E-2</v>
      </c>
      <c r="Z629" s="16"/>
      <c r="AA629" s="16">
        <v>0.177966101694915</v>
      </c>
      <c r="AB629" s="16">
        <v>7.3394495412843999E-2</v>
      </c>
      <c r="AC629" s="16"/>
      <c r="AD629" s="16">
        <v>0.15</v>
      </c>
      <c r="AE629" s="16">
        <v>9.0909090909090898E-2</v>
      </c>
      <c r="AF629" s="16">
        <v>0.2</v>
      </c>
      <c r="AG629" s="16">
        <v>0.11111111111111099</v>
      </c>
      <c r="AH629" s="16">
        <v>0.125</v>
      </c>
      <c r="AI629" s="16">
        <v>0.12903225806451599</v>
      </c>
      <c r="AJ629" s="16">
        <v>7.8431372549019607E-2</v>
      </c>
      <c r="AK629" s="16">
        <v>0.14285714285714299</v>
      </c>
      <c r="AL629" s="16">
        <v>0.1</v>
      </c>
      <c r="AM629" s="16">
        <v>8.9743589743589702E-2</v>
      </c>
      <c r="AN629" s="16"/>
      <c r="AO629" s="16">
        <v>0.13684210526315799</v>
      </c>
      <c r="AP629" s="16">
        <v>0.13186813186813201</v>
      </c>
      <c r="AQ629" s="16">
        <v>6.5789473684210495E-2</v>
      </c>
      <c r="AR629" s="16">
        <v>0.157894736842105</v>
      </c>
      <c r="AS629" s="16">
        <v>0</v>
      </c>
      <c r="AT629" s="16">
        <v>0.5</v>
      </c>
      <c r="AU629" s="16"/>
      <c r="AV629" s="16">
        <v>0</v>
      </c>
      <c r="AW629" s="16">
        <v>0</v>
      </c>
      <c r="AX629" s="16">
        <v>6.5217391304347797E-2</v>
      </c>
      <c r="AY629" s="16">
        <v>0</v>
      </c>
      <c r="AZ629" s="16" t="s">
        <v>134</v>
      </c>
      <c r="BA629" s="16">
        <v>0</v>
      </c>
      <c r="BB629" s="16">
        <v>6.0606060606060601E-2</v>
      </c>
      <c r="BC629" s="16">
        <v>0.16666666666666699</v>
      </c>
      <c r="BD629" s="16">
        <v>0</v>
      </c>
      <c r="BE629" s="16">
        <v>0.112359550561798</v>
      </c>
      <c r="BF629" s="16">
        <v>0.125</v>
      </c>
      <c r="BG629" s="16">
        <v>0.33333333333333298</v>
      </c>
      <c r="BH629" s="16">
        <v>6.0606060606060601E-2</v>
      </c>
      <c r="BI629" s="16">
        <v>0.2</v>
      </c>
      <c r="BJ629" s="16">
        <v>0</v>
      </c>
      <c r="BK629" s="16">
        <v>0.30769230769230799</v>
      </c>
      <c r="BL629" s="16">
        <v>0.133333333333333</v>
      </c>
      <c r="BM629" s="16">
        <v>0.25</v>
      </c>
      <c r="BN629" s="16">
        <v>0.25</v>
      </c>
      <c r="BO629" s="16"/>
      <c r="BP629" s="16">
        <v>0.10740740740740699</v>
      </c>
      <c r="BQ629" s="16"/>
      <c r="BR629" s="16">
        <v>0.10726643598615899</v>
      </c>
      <c r="BS629" s="16"/>
      <c r="BT629" s="16">
        <v>0.103603603603604</v>
      </c>
    </row>
    <row r="630" spans="2:72" x14ac:dyDescent="0.2">
      <c r="B630" t="s">
        <v>294</v>
      </c>
      <c r="C630" s="16">
        <v>2.0833333333333301E-2</v>
      </c>
      <c r="D630" s="16">
        <v>4.8780487804878099E-2</v>
      </c>
      <c r="E630" s="16">
        <v>0</v>
      </c>
      <c r="F630" s="16">
        <v>0</v>
      </c>
      <c r="G630" s="16">
        <v>0</v>
      </c>
      <c r="H630" s="16">
        <v>0</v>
      </c>
      <c r="I630" s="16">
        <v>0</v>
      </c>
      <c r="J630" s="16">
        <v>5.2631578947368397E-2</v>
      </c>
      <c r="K630" s="16">
        <v>0</v>
      </c>
      <c r="L630" s="16">
        <v>0</v>
      </c>
      <c r="M630" s="16">
        <v>0</v>
      </c>
      <c r="N630" s="16">
        <v>0</v>
      </c>
      <c r="O630" s="16">
        <v>0</v>
      </c>
      <c r="P630" s="16"/>
      <c r="Q630" s="16">
        <v>0</v>
      </c>
      <c r="R630" s="16">
        <v>0</v>
      </c>
      <c r="S630" s="16">
        <v>0</v>
      </c>
      <c r="T630" s="16">
        <v>0.125</v>
      </c>
      <c r="U630" s="16">
        <v>0</v>
      </c>
      <c r="V630" s="16">
        <v>0</v>
      </c>
      <c r="W630" s="16">
        <v>2.9411764705882401E-2</v>
      </c>
      <c r="X630" s="16">
        <v>0</v>
      </c>
      <c r="Y630" s="16">
        <v>2.2857142857142899E-2</v>
      </c>
      <c r="Z630" s="16"/>
      <c r="AA630" s="16">
        <v>2.5423728813559299E-2</v>
      </c>
      <c r="AB630" s="16">
        <v>1.8348623853211E-2</v>
      </c>
      <c r="AC630" s="16"/>
      <c r="AD630" s="16">
        <v>0.05</v>
      </c>
      <c r="AE630" s="16">
        <v>0</v>
      </c>
      <c r="AF630" s="16">
        <v>0</v>
      </c>
      <c r="AG630" s="16">
        <v>0</v>
      </c>
      <c r="AH630" s="16">
        <v>0</v>
      </c>
      <c r="AI630" s="16">
        <v>3.2258064516128997E-2</v>
      </c>
      <c r="AJ630" s="16">
        <v>5.8823529411764698E-2</v>
      </c>
      <c r="AK630" s="16">
        <v>0</v>
      </c>
      <c r="AL630" s="16">
        <v>0</v>
      </c>
      <c r="AM630" s="16">
        <v>2.5641025641025599E-2</v>
      </c>
      <c r="AN630" s="16"/>
      <c r="AO630" s="16">
        <v>3.1578947368421102E-2</v>
      </c>
      <c r="AP630" s="16">
        <v>2.1978021978022001E-2</v>
      </c>
      <c r="AQ630" s="16">
        <v>1.3157894736842099E-2</v>
      </c>
      <c r="AR630" s="16">
        <v>2.6315789473684199E-2</v>
      </c>
      <c r="AS630" s="16">
        <v>0</v>
      </c>
      <c r="AT630" s="16">
        <v>0</v>
      </c>
      <c r="AU630" s="16"/>
      <c r="AV630" s="16">
        <v>0</v>
      </c>
      <c r="AW630" s="16">
        <v>0</v>
      </c>
      <c r="AX630" s="16">
        <v>2.1739130434782601E-2</v>
      </c>
      <c r="AY630" s="16">
        <v>0</v>
      </c>
      <c r="AZ630" s="16" t="s">
        <v>134</v>
      </c>
      <c r="BA630" s="16">
        <v>0</v>
      </c>
      <c r="BB630" s="16">
        <v>3.03030303030303E-2</v>
      </c>
      <c r="BC630" s="16">
        <v>0</v>
      </c>
      <c r="BD630" s="16">
        <v>0</v>
      </c>
      <c r="BE630" s="16">
        <v>1.1235955056179799E-2</v>
      </c>
      <c r="BF630" s="16">
        <v>2.5000000000000001E-2</v>
      </c>
      <c r="BG630" s="16">
        <v>0</v>
      </c>
      <c r="BH630" s="16">
        <v>3.03030303030303E-2</v>
      </c>
      <c r="BI630" s="16">
        <v>0</v>
      </c>
      <c r="BJ630" s="16">
        <v>0</v>
      </c>
      <c r="BK630" s="16">
        <v>0.15384615384615399</v>
      </c>
      <c r="BL630" s="16">
        <v>0</v>
      </c>
      <c r="BM630" s="16">
        <v>0</v>
      </c>
      <c r="BN630" s="16">
        <v>0</v>
      </c>
      <c r="BO630" s="16"/>
      <c r="BP630" s="16">
        <v>1.1111111111111099E-2</v>
      </c>
      <c r="BQ630" s="16"/>
      <c r="BR630" s="16">
        <v>2.42214532871972E-2</v>
      </c>
      <c r="BS630" s="16"/>
      <c r="BT630" s="16">
        <v>1.8018018018018001E-2</v>
      </c>
    </row>
    <row r="631" spans="2:72" x14ac:dyDescent="0.2">
      <c r="B631" t="s">
        <v>295</v>
      </c>
      <c r="C631" s="16">
        <v>8.9285714285714298E-3</v>
      </c>
      <c r="D631" s="16">
        <v>1.6260162601626001E-2</v>
      </c>
      <c r="E631" s="16">
        <v>0</v>
      </c>
      <c r="F631" s="16">
        <v>0</v>
      </c>
      <c r="G631" s="16">
        <v>0</v>
      </c>
      <c r="H631" s="16">
        <v>0</v>
      </c>
      <c r="I631" s="16">
        <v>2.6315789473684199E-2</v>
      </c>
      <c r="J631" s="16">
        <v>0</v>
      </c>
      <c r="K631" s="16">
        <v>0</v>
      </c>
      <c r="L631" s="16">
        <v>0</v>
      </c>
      <c r="M631" s="16">
        <v>0</v>
      </c>
      <c r="N631" s="16">
        <v>0</v>
      </c>
      <c r="O631" s="16">
        <v>0</v>
      </c>
      <c r="P631" s="16"/>
      <c r="Q631" s="16">
        <v>0.16666666666666699</v>
      </c>
      <c r="R631" s="16">
        <v>0</v>
      </c>
      <c r="S631" s="16">
        <v>0</v>
      </c>
      <c r="T631" s="16">
        <v>0</v>
      </c>
      <c r="U631" s="16">
        <v>0</v>
      </c>
      <c r="V631" s="16">
        <v>0</v>
      </c>
      <c r="W631" s="16">
        <v>0</v>
      </c>
      <c r="X631" s="16">
        <v>2.32558139534884E-2</v>
      </c>
      <c r="Y631" s="16">
        <v>5.7142857142857099E-3</v>
      </c>
      <c r="Z631" s="16"/>
      <c r="AA631" s="16">
        <v>8.4745762711864406E-3</v>
      </c>
      <c r="AB631" s="16">
        <v>9.1743119266055103E-3</v>
      </c>
      <c r="AC631" s="16"/>
      <c r="AD631" s="16">
        <v>0</v>
      </c>
      <c r="AE631" s="16">
        <v>0</v>
      </c>
      <c r="AF631" s="16">
        <v>0</v>
      </c>
      <c r="AG631" s="16">
        <v>0</v>
      </c>
      <c r="AH631" s="16">
        <v>4.1666666666666699E-2</v>
      </c>
      <c r="AI631" s="16">
        <v>0</v>
      </c>
      <c r="AJ631" s="16">
        <v>3.9215686274509803E-2</v>
      </c>
      <c r="AK631" s="16">
        <v>0</v>
      </c>
      <c r="AL631" s="16">
        <v>0</v>
      </c>
      <c r="AM631" s="16">
        <v>0</v>
      </c>
      <c r="AN631" s="16"/>
      <c r="AO631" s="16">
        <v>1.05263157894737E-2</v>
      </c>
      <c r="AP631" s="16">
        <v>1.0989010989011E-2</v>
      </c>
      <c r="AQ631" s="16">
        <v>1.3157894736842099E-2</v>
      </c>
      <c r="AR631" s="16">
        <v>0</v>
      </c>
      <c r="AS631" s="16">
        <v>0</v>
      </c>
      <c r="AT631" s="16">
        <v>0</v>
      </c>
      <c r="AU631" s="16"/>
      <c r="AV631" s="16">
        <v>0</v>
      </c>
      <c r="AW631" s="16">
        <v>0</v>
      </c>
      <c r="AX631" s="16">
        <v>0</v>
      </c>
      <c r="AY631" s="16">
        <v>0</v>
      </c>
      <c r="AZ631" s="16" t="s">
        <v>134</v>
      </c>
      <c r="BA631" s="16">
        <v>0</v>
      </c>
      <c r="BB631" s="16">
        <v>0</v>
      </c>
      <c r="BC631" s="16">
        <v>0</v>
      </c>
      <c r="BD631" s="16">
        <v>0</v>
      </c>
      <c r="BE631" s="16">
        <v>1.1235955056179799E-2</v>
      </c>
      <c r="BF631" s="16">
        <v>0</v>
      </c>
      <c r="BG631" s="16">
        <v>0</v>
      </c>
      <c r="BH631" s="16">
        <v>0</v>
      </c>
      <c r="BI631" s="16">
        <v>0</v>
      </c>
      <c r="BJ631" s="16">
        <v>0</v>
      </c>
      <c r="BK631" s="16">
        <v>0</v>
      </c>
      <c r="BL631" s="16">
        <v>0</v>
      </c>
      <c r="BM631" s="16">
        <v>0.125</v>
      </c>
      <c r="BN631" s="16">
        <v>8.3333333333333301E-2</v>
      </c>
      <c r="BO631" s="16"/>
      <c r="BP631" s="16">
        <v>7.4074074074074103E-3</v>
      </c>
      <c r="BQ631" s="16"/>
      <c r="BR631" s="16">
        <v>1.03806228373702E-2</v>
      </c>
      <c r="BS631" s="16"/>
      <c r="BT631" s="16">
        <v>9.0090090090090107E-3</v>
      </c>
    </row>
    <row r="632" spans="2:72" x14ac:dyDescent="0.2">
      <c r="B632" t="s">
        <v>90</v>
      </c>
      <c r="C632" s="16">
        <v>2.9761904761904799E-3</v>
      </c>
      <c r="D632" s="16">
        <v>8.1300813008130107E-3</v>
      </c>
      <c r="E632" s="16">
        <v>0</v>
      </c>
      <c r="F632" s="16">
        <v>0</v>
      </c>
      <c r="G632" s="16">
        <v>0</v>
      </c>
      <c r="H632" s="16">
        <v>0</v>
      </c>
      <c r="I632" s="16">
        <v>0</v>
      </c>
      <c r="J632" s="16">
        <v>0</v>
      </c>
      <c r="K632" s="16">
        <v>0</v>
      </c>
      <c r="L632" s="16">
        <v>0</v>
      </c>
      <c r="M632" s="16">
        <v>0</v>
      </c>
      <c r="N632" s="16">
        <v>0</v>
      </c>
      <c r="O632" s="16">
        <v>0</v>
      </c>
      <c r="P632" s="16"/>
      <c r="Q632" s="16">
        <v>0</v>
      </c>
      <c r="R632" s="16">
        <v>0</v>
      </c>
      <c r="S632" s="16">
        <v>0</v>
      </c>
      <c r="T632" s="16">
        <v>0</v>
      </c>
      <c r="U632" s="16">
        <v>0</v>
      </c>
      <c r="V632" s="16">
        <v>3.5714285714285698E-2</v>
      </c>
      <c r="W632" s="16">
        <v>0</v>
      </c>
      <c r="X632" s="16">
        <v>0</v>
      </c>
      <c r="Y632" s="16">
        <v>0</v>
      </c>
      <c r="Z632" s="16"/>
      <c r="AA632" s="16">
        <v>8.4745762711864406E-3</v>
      </c>
      <c r="AB632" s="16">
        <v>0</v>
      </c>
      <c r="AC632" s="16"/>
      <c r="AD632" s="16">
        <v>0</v>
      </c>
      <c r="AE632" s="16">
        <v>9.0909090909090898E-2</v>
      </c>
      <c r="AF632" s="16">
        <v>0</v>
      </c>
      <c r="AG632" s="16">
        <v>0</v>
      </c>
      <c r="AH632" s="16">
        <v>0</v>
      </c>
      <c r="AI632" s="16">
        <v>0</v>
      </c>
      <c r="AJ632" s="16">
        <v>0</v>
      </c>
      <c r="AK632" s="16">
        <v>0</v>
      </c>
      <c r="AL632" s="16">
        <v>0</v>
      </c>
      <c r="AM632" s="16">
        <v>0</v>
      </c>
      <c r="AN632" s="16"/>
      <c r="AO632" s="16">
        <v>0</v>
      </c>
      <c r="AP632" s="16">
        <v>0</v>
      </c>
      <c r="AQ632" s="16">
        <v>1.3157894736842099E-2</v>
      </c>
      <c r="AR632" s="16">
        <v>0</v>
      </c>
      <c r="AS632" s="16">
        <v>0</v>
      </c>
      <c r="AT632" s="16">
        <v>0</v>
      </c>
      <c r="AU632" s="16"/>
      <c r="AV632" s="16">
        <v>0</v>
      </c>
      <c r="AW632" s="16">
        <v>0</v>
      </c>
      <c r="AX632" s="16">
        <v>0</v>
      </c>
      <c r="AY632" s="16">
        <v>0</v>
      </c>
      <c r="AZ632" s="16" t="s">
        <v>134</v>
      </c>
      <c r="BA632" s="16">
        <v>0</v>
      </c>
      <c r="BB632" s="16">
        <v>0</v>
      </c>
      <c r="BC632" s="16">
        <v>0</v>
      </c>
      <c r="BD632" s="16">
        <v>0</v>
      </c>
      <c r="BE632" s="16">
        <v>1.1235955056179799E-2</v>
      </c>
      <c r="BF632" s="16">
        <v>0</v>
      </c>
      <c r="BG632" s="16">
        <v>0</v>
      </c>
      <c r="BH632" s="16">
        <v>0</v>
      </c>
      <c r="BI632" s="16">
        <v>0</v>
      </c>
      <c r="BJ632" s="16">
        <v>0</v>
      </c>
      <c r="BK632" s="16">
        <v>0</v>
      </c>
      <c r="BL632" s="16">
        <v>0</v>
      </c>
      <c r="BM632" s="16">
        <v>0</v>
      </c>
      <c r="BN632" s="16">
        <v>0</v>
      </c>
      <c r="BO632" s="16"/>
      <c r="BP632" s="16">
        <v>3.7037037037036999E-3</v>
      </c>
      <c r="BQ632" s="16"/>
      <c r="BR632" s="16">
        <v>0</v>
      </c>
      <c r="BS632" s="16"/>
      <c r="BT632" s="16">
        <v>4.5045045045045001E-3</v>
      </c>
    </row>
    <row r="633" spans="2:72" x14ac:dyDescent="0.2">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row>
    <row r="634" spans="2:72" x14ac:dyDescent="0.2">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row>
    <row r="635" spans="2:72" x14ac:dyDescent="0.2">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row>
    <row r="636" spans="2:72" x14ac:dyDescent="0.2">
      <c r="B636" s="6" t="s">
        <v>340</v>
      </c>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row>
    <row r="637" spans="2:72" x14ac:dyDescent="0.2">
      <c r="B637" s="22" t="s">
        <v>361</v>
      </c>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row>
    <row r="638" spans="2:72" x14ac:dyDescent="0.2">
      <c r="B638" t="s">
        <v>291</v>
      </c>
      <c r="C638" s="16">
        <v>0.452380952380952</v>
      </c>
      <c r="D638" s="16">
        <v>0.47967479674796698</v>
      </c>
      <c r="E638" s="16">
        <v>0.32258064516128998</v>
      </c>
      <c r="F638" s="16">
        <v>0.44444444444444398</v>
      </c>
      <c r="G638" s="16">
        <v>0.44</v>
      </c>
      <c r="H638" s="16">
        <v>0.29411764705882398</v>
      </c>
      <c r="I638" s="16">
        <v>0.63157894736842102</v>
      </c>
      <c r="J638" s="16">
        <v>0.42105263157894701</v>
      </c>
      <c r="K638" s="16">
        <v>0.36363636363636398</v>
      </c>
      <c r="L638" s="16">
        <v>0.52941176470588203</v>
      </c>
      <c r="M638" s="16">
        <v>0.1</v>
      </c>
      <c r="N638" s="16">
        <v>0.46153846153846201</v>
      </c>
      <c r="O638" s="16">
        <v>0.33333333333333298</v>
      </c>
      <c r="P638" s="16"/>
      <c r="Q638" s="16">
        <v>0.33333333333333298</v>
      </c>
      <c r="R638" s="16">
        <v>0</v>
      </c>
      <c r="S638" s="16">
        <v>0.375</v>
      </c>
      <c r="T638" s="16">
        <v>0.4375</v>
      </c>
      <c r="U638" s="16">
        <v>0.47368421052631599</v>
      </c>
      <c r="V638" s="16">
        <v>0.35714285714285698</v>
      </c>
      <c r="W638" s="16">
        <v>0.32352941176470601</v>
      </c>
      <c r="X638" s="16">
        <v>0.39534883720930197</v>
      </c>
      <c r="Y638" s="16">
        <v>0.53142857142857103</v>
      </c>
      <c r="Z638" s="16"/>
      <c r="AA638" s="16">
        <v>0.355932203389831</v>
      </c>
      <c r="AB638" s="16">
        <v>0.50458715596330295</v>
      </c>
      <c r="AC638" s="16"/>
      <c r="AD638" s="16">
        <v>0.15</v>
      </c>
      <c r="AE638" s="16">
        <v>0.63636363636363602</v>
      </c>
      <c r="AF638" s="16">
        <v>0.3</v>
      </c>
      <c r="AG638" s="16">
        <v>0.44444444444444398</v>
      </c>
      <c r="AH638" s="16">
        <v>0.41666666666666702</v>
      </c>
      <c r="AI638" s="16">
        <v>0.38709677419354799</v>
      </c>
      <c r="AJ638" s="16">
        <v>0.41176470588235298</v>
      </c>
      <c r="AK638" s="16">
        <v>0.61904761904761896</v>
      </c>
      <c r="AL638" s="16">
        <v>0.52</v>
      </c>
      <c r="AM638" s="16">
        <v>0.46153846153846201</v>
      </c>
      <c r="AN638" s="16"/>
      <c r="AO638" s="16">
        <v>0.336842105263158</v>
      </c>
      <c r="AP638" s="16">
        <v>0.46153846153846201</v>
      </c>
      <c r="AQ638" s="16">
        <v>0.51315789473684204</v>
      </c>
      <c r="AR638" s="16">
        <v>0.42105263157894701</v>
      </c>
      <c r="AS638" s="16">
        <v>0.65625</v>
      </c>
      <c r="AT638" s="16">
        <v>0.5</v>
      </c>
      <c r="AU638" s="16"/>
      <c r="AV638" s="16">
        <v>1</v>
      </c>
      <c r="AW638" s="16">
        <v>0</v>
      </c>
      <c r="AX638" s="16">
        <v>0.65217391304347805</v>
      </c>
      <c r="AY638" s="16">
        <v>0.5</v>
      </c>
      <c r="AZ638" s="16" t="s">
        <v>134</v>
      </c>
      <c r="BA638" s="16">
        <v>0.64285714285714302</v>
      </c>
      <c r="BB638" s="16">
        <v>0.42424242424242398</v>
      </c>
      <c r="BC638" s="16">
        <v>0.16666666666666699</v>
      </c>
      <c r="BD638" s="16">
        <v>0.33333333333333298</v>
      </c>
      <c r="BE638" s="16">
        <v>0.49438202247190999</v>
      </c>
      <c r="BF638" s="16">
        <v>0.47499999999999998</v>
      </c>
      <c r="BG638" s="16">
        <v>0.33333333333333298</v>
      </c>
      <c r="BH638" s="16">
        <v>0.36363636363636398</v>
      </c>
      <c r="BI638" s="16">
        <v>0.4</v>
      </c>
      <c r="BJ638" s="16">
        <v>0.28571428571428598</v>
      </c>
      <c r="BK638" s="16">
        <v>0</v>
      </c>
      <c r="BL638" s="16">
        <v>0.53333333333333299</v>
      </c>
      <c r="BM638" s="16">
        <v>0.25</v>
      </c>
      <c r="BN638" s="16">
        <v>0.25</v>
      </c>
      <c r="BO638" s="16"/>
      <c r="BP638" s="16">
        <v>0.47037037037036999</v>
      </c>
      <c r="BQ638" s="16"/>
      <c r="BR638" s="16">
        <v>0.46020761245674702</v>
      </c>
      <c r="BS638" s="16"/>
      <c r="BT638" s="16">
        <v>0.49549549549549499</v>
      </c>
    </row>
    <row r="639" spans="2:72" x14ac:dyDescent="0.2">
      <c r="B639" t="s">
        <v>292</v>
      </c>
      <c r="C639" s="16">
        <v>0.40178571428571402</v>
      </c>
      <c r="D639" s="16">
        <v>0.41463414634146301</v>
      </c>
      <c r="E639" s="16">
        <v>0.483870967741935</v>
      </c>
      <c r="F639" s="16">
        <v>0.33333333333333298</v>
      </c>
      <c r="G639" s="16">
        <v>0.4</v>
      </c>
      <c r="H639" s="16">
        <v>0.47058823529411797</v>
      </c>
      <c r="I639" s="16">
        <v>0.21052631578947401</v>
      </c>
      <c r="J639" s="16">
        <v>0.31578947368421101</v>
      </c>
      <c r="K639" s="16">
        <v>0.45454545454545497</v>
      </c>
      <c r="L639" s="16">
        <v>0.41176470588235298</v>
      </c>
      <c r="M639" s="16">
        <v>0.8</v>
      </c>
      <c r="N639" s="16">
        <v>0.30769230769230799</v>
      </c>
      <c r="O639" s="16">
        <v>0.5</v>
      </c>
      <c r="P639" s="16"/>
      <c r="Q639" s="16">
        <v>0.5</v>
      </c>
      <c r="R639" s="16">
        <v>0.42857142857142899</v>
      </c>
      <c r="S639" s="16">
        <v>0.5</v>
      </c>
      <c r="T639" s="16">
        <v>0.3125</v>
      </c>
      <c r="U639" s="16">
        <v>0.42105263157894701</v>
      </c>
      <c r="V639" s="16">
        <v>0.46428571428571402</v>
      </c>
      <c r="W639" s="16">
        <v>0.38235294117647101</v>
      </c>
      <c r="X639" s="16">
        <v>0.44186046511627902</v>
      </c>
      <c r="Y639" s="16">
        <v>0.38285714285714301</v>
      </c>
      <c r="Z639" s="16"/>
      <c r="AA639" s="16">
        <v>0.41525423728813599</v>
      </c>
      <c r="AB639" s="16">
        <v>0.394495412844037</v>
      </c>
      <c r="AC639" s="16"/>
      <c r="AD639" s="16">
        <v>0.55000000000000004</v>
      </c>
      <c r="AE639" s="16">
        <v>0.18181818181818199</v>
      </c>
      <c r="AF639" s="16">
        <v>0.4</v>
      </c>
      <c r="AG639" s="16">
        <v>0.38888888888888901</v>
      </c>
      <c r="AH639" s="16">
        <v>0.41666666666666702</v>
      </c>
      <c r="AI639" s="16">
        <v>0.483870967741935</v>
      </c>
      <c r="AJ639" s="16">
        <v>0.43137254901960798</v>
      </c>
      <c r="AK639" s="16">
        <v>0.214285714285714</v>
      </c>
      <c r="AL639" s="16">
        <v>0.36</v>
      </c>
      <c r="AM639" s="16">
        <v>0.47435897435897401</v>
      </c>
      <c r="AN639" s="16"/>
      <c r="AO639" s="16">
        <v>0.42105263157894701</v>
      </c>
      <c r="AP639" s="16">
        <v>0.42857142857142899</v>
      </c>
      <c r="AQ639" s="16">
        <v>0.355263157894737</v>
      </c>
      <c r="AR639" s="16">
        <v>0.47368421052631599</v>
      </c>
      <c r="AS639" s="16">
        <v>0.3125</v>
      </c>
      <c r="AT639" s="16">
        <v>0.5</v>
      </c>
      <c r="AU639" s="16"/>
      <c r="AV639" s="16">
        <v>0</v>
      </c>
      <c r="AW639" s="16">
        <v>0</v>
      </c>
      <c r="AX639" s="16">
        <v>0.23913043478260901</v>
      </c>
      <c r="AY639" s="16">
        <v>0.5</v>
      </c>
      <c r="AZ639" s="16" t="s">
        <v>134</v>
      </c>
      <c r="BA639" s="16">
        <v>0.35714285714285698</v>
      </c>
      <c r="BB639" s="16">
        <v>0.42424242424242398</v>
      </c>
      <c r="BC639" s="16">
        <v>0.83333333333333304</v>
      </c>
      <c r="BD639" s="16">
        <v>0.66666666666666696</v>
      </c>
      <c r="BE639" s="16">
        <v>0.33707865168539303</v>
      </c>
      <c r="BF639" s="16">
        <v>0.375</v>
      </c>
      <c r="BG639" s="16">
        <v>0.33333333333333298</v>
      </c>
      <c r="BH639" s="16">
        <v>0.54545454545454497</v>
      </c>
      <c r="BI639" s="16">
        <v>0.6</v>
      </c>
      <c r="BJ639" s="16">
        <v>0.71428571428571397</v>
      </c>
      <c r="BK639" s="16">
        <v>0.76923076923076905</v>
      </c>
      <c r="BL639" s="16">
        <v>0.266666666666667</v>
      </c>
      <c r="BM639" s="16">
        <v>0.375</v>
      </c>
      <c r="BN639" s="16">
        <v>0.5</v>
      </c>
      <c r="BO639" s="16"/>
      <c r="BP639" s="16">
        <v>0.38888888888888901</v>
      </c>
      <c r="BQ639" s="16"/>
      <c r="BR639" s="16">
        <v>0.41176470588235298</v>
      </c>
      <c r="BS639" s="16"/>
      <c r="BT639" s="16">
        <v>0.36486486486486502</v>
      </c>
    </row>
    <row r="640" spans="2:72" x14ac:dyDescent="0.2">
      <c r="B640" t="s">
        <v>293</v>
      </c>
      <c r="C640" s="16">
        <v>0.104166666666667</v>
      </c>
      <c r="D640" s="16">
        <v>6.50406504065041E-2</v>
      </c>
      <c r="E640" s="16">
        <v>0.12903225806451599</v>
      </c>
      <c r="F640" s="16">
        <v>0.11111111111111099</v>
      </c>
      <c r="G640" s="16">
        <v>0.16</v>
      </c>
      <c r="H640" s="16">
        <v>0.17647058823529399</v>
      </c>
      <c r="I640" s="16">
        <v>0.157894736842105</v>
      </c>
      <c r="J640" s="16">
        <v>5.2631578947368397E-2</v>
      </c>
      <c r="K640" s="16">
        <v>9.0909090909090898E-2</v>
      </c>
      <c r="L640" s="16">
        <v>5.8823529411764698E-2</v>
      </c>
      <c r="M640" s="16">
        <v>0.1</v>
      </c>
      <c r="N640" s="16">
        <v>0.230769230769231</v>
      </c>
      <c r="O640" s="16">
        <v>0.16666666666666699</v>
      </c>
      <c r="P640" s="16"/>
      <c r="Q640" s="16">
        <v>0</v>
      </c>
      <c r="R640" s="16">
        <v>0.57142857142857095</v>
      </c>
      <c r="S640" s="16">
        <v>0</v>
      </c>
      <c r="T640" s="16">
        <v>0.25</v>
      </c>
      <c r="U640" s="16">
        <v>0</v>
      </c>
      <c r="V640" s="16">
        <v>0.107142857142857</v>
      </c>
      <c r="W640" s="16">
        <v>0.17647058823529399</v>
      </c>
      <c r="X640" s="16">
        <v>0.13953488372093001</v>
      </c>
      <c r="Y640" s="16">
        <v>6.8571428571428603E-2</v>
      </c>
      <c r="Z640" s="16"/>
      <c r="AA640" s="16">
        <v>0.144067796610169</v>
      </c>
      <c r="AB640" s="16">
        <v>8.2568807339449504E-2</v>
      </c>
      <c r="AC640" s="16"/>
      <c r="AD640" s="16">
        <v>0.3</v>
      </c>
      <c r="AE640" s="16">
        <v>9.0909090909090898E-2</v>
      </c>
      <c r="AF640" s="16">
        <v>0.2</v>
      </c>
      <c r="AG640" s="16">
        <v>0.16666666666666699</v>
      </c>
      <c r="AH640" s="16">
        <v>4.1666666666666699E-2</v>
      </c>
      <c r="AI640" s="16">
        <v>9.6774193548387094E-2</v>
      </c>
      <c r="AJ640" s="16">
        <v>9.8039215686274495E-2</v>
      </c>
      <c r="AK640" s="16">
        <v>0.119047619047619</v>
      </c>
      <c r="AL640" s="16">
        <v>0.08</v>
      </c>
      <c r="AM640" s="16">
        <v>6.4102564102564097E-2</v>
      </c>
      <c r="AN640" s="16"/>
      <c r="AO640" s="16">
        <v>0.168421052631579</v>
      </c>
      <c r="AP640" s="16">
        <v>7.69230769230769E-2</v>
      </c>
      <c r="AQ640" s="16">
        <v>0.105263157894737</v>
      </c>
      <c r="AR640" s="16">
        <v>5.2631578947368397E-2</v>
      </c>
      <c r="AS640" s="16">
        <v>3.125E-2</v>
      </c>
      <c r="AT640" s="16">
        <v>0</v>
      </c>
      <c r="AU640" s="16"/>
      <c r="AV640" s="16">
        <v>0</v>
      </c>
      <c r="AW640" s="16">
        <v>1</v>
      </c>
      <c r="AX640" s="16">
        <v>6.5217391304347797E-2</v>
      </c>
      <c r="AY640" s="16">
        <v>0</v>
      </c>
      <c r="AZ640" s="16" t="s">
        <v>134</v>
      </c>
      <c r="BA640" s="16">
        <v>0</v>
      </c>
      <c r="BB640" s="16">
        <v>9.0909090909090898E-2</v>
      </c>
      <c r="BC640" s="16">
        <v>0</v>
      </c>
      <c r="BD640" s="16">
        <v>0</v>
      </c>
      <c r="BE640" s="16">
        <v>0.14606741573033699</v>
      </c>
      <c r="BF640" s="16">
        <v>7.4999999999999997E-2</v>
      </c>
      <c r="BG640" s="16">
        <v>0.33333333333333298</v>
      </c>
      <c r="BH640" s="16">
        <v>6.0606060606060601E-2</v>
      </c>
      <c r="BI640" s="16">
        <v>0</v>
      </c>
      <c r="BJ640" s="16">
        <v>0</v>
      </c>
      <c r="BK640" s="16">
        <v>0.15384615384615399</v>
      </c>
      <c r="BL640" s="16">
        <v>6.6666666666666693E-2</v>
      </c>
      <c r="BM640" s="16">
        <v>0.25</v>
      </c>
      <c r="BN640" s="16">
        <v>0.25</v>
      </c>
      <c r="BO640" s="16"/>
      <c r="BP640" s="16">
        <v>0.10370370370370401</v>
      </c>
      <c r="BQ640" s="16"/>
      <c r="BR640" s="16">
        <v>8.3044982698961906E-2</v>
      </c>
      <c r="BS640" s="16"/>
      <c r="BT640" s="16">
        <v>0.103603603603604</v>
      </c>
    </row>
    <row r="641" spans="2:72" x14ac:dyDescent="0.2">
      <c r="B641" t="s">
        <v>294</v>
      </c>
      <c r="C641" s="16">
        <v>3.8690476190476199E-2</v>
      </c>
      <c r="D641" s="16">
        <v>4.0650406504064998E-2</v>
      </c>
      <c r="E641" s="16">
        <v>6.4516129032258104E-2</v>
      </c>
      <c r="F641" s="16">
        <v>0.11111111111111099</v>
      </c>
      <c r="G641" s="16">
        <v>0</v>
      </c>
      <c r="H641" s="16">
        <v>5.8823529411764698E-2</v>
      </c>
      <c r="I641" s="16">
        <v>0</v>
      </c>
      <c r="J641" s="16">
        <v>0.21052631578947401</v>
      </c>
      <c r="K641" s="16">
        <v>0</v>
      </c>
      <c r="L641" s="16">
        <v>0</v>
      </c>
      <c r="M641" s="16">
        <v>0</v>
      </c>
      <c r="N641" s="16">
        <v>0</v>
      </c>
      <c r="O641" s="16">
        <v>0</v>
      </c>
      <c r="P641" s="16"/>
      <c r="Q641" s="16">
        <v>0.16666666666666699</v>
      </c>
      <c r="R641" s="16">
        <v>0</v>
      </c>
      <c r="S641" s="16">
        <v>0.125</v>
      </c>
      <c r="T641" s="16">
        <v>0</v>
      </c>
      <c r="U641" s="16">
        <v>0.105263157894737</v>
      </c>
      <c r="V641" s="16">
        <v>3.5714285714285698E-2</v>
      </c>
      <c r="W641" s="16">
        <v>0.11764705882352899</v>
      </c>
      <c r="X641" s="16">
        <v>2.32558139534884E-2</v>
      </c>
      <c r="Y641" s="16">
        <v>1.7142857142857099E-2</v>
      </c>
      <c r="Z641" s="16"/>
      <c r="AA641" s="16">
        <v>7.6271186440677999E-2</v>
      </c>
      <c r="AB641" s="16">
        <v>1.8348623853211E-2</v>
      </c>
      <c r="AC641" s="16"/>
      <c r="AD641" s="16">
        <v>0</v>
      </c>
      <c r="AE641" s="16">
        <v>9.0909090909090898E-2</v>
      </c>
      <c r="AF641" s="16">
        <v>0.1</v>
      </c>
      <c r="AG641" s="16">
        <v>0</v>
      </c>
      <c r="AH641" s="16">
        <v>0.125</v>
      </c>
      <c r="AI641" s="16">
        <v>0</v>
      </c>
      <c r="AJ641" s="16">
        <v>5.8823529411764698E-2</v>
      </c>
      <c r="AK641" s="16">
        <v>4.7619047619047603E-2</v>
      </c>
      <c r="AL641" s="16">
        <v>0.04</v>
      </c>
      <c r="AM641" s="16">
        <v>0</v>
      </c>
      <c r="AN641" s="16"/>
      <c r="AO641" s="16">
        <v>7.3684210526315796E-2</v>
      </c>
      <c r="AP641" s="16">
        <v>2.1978021978022001E-2</v>
      </c>
      <c r="AQ641" s="16">
        <v>2.6315789473684199E-2</v>
      </c>
      <c r="AR641" s="16">
        <v>5.2631578947368397E-2</v>
      </c>
      <c r="AS641" s="16">
        <v>0</v>
      </c>
      <c r="AT641" s="16">
        <v>0</v>
      </c>
      <c r="AU641" s="16"/>
      <c r="AV641" s="16">
        <v>0</v>
      </c>
      <c r="AW641" s="16">
        <v>0</v>
      </c>
      <c r="AX641" s="16">
        <v>2.1739130434782601E-2</v>
      </c>
      <c r="AY641" s="16">
        <v>0</v>
      </c>
      <c r="AZ641" s="16" t="s">
        <v>134</v>
      </c>
      <c r="BA641" s="16">
        <v>0</v>
      </c>
      <c r="BB641" s="16">
        <v>6.0606060606060601E-2</v>
      </c>
      <c r="BC641" s="16">
        <v>0</v>
      </c>
      <c r="BD641" s="16">
        <v>0</v>
      </c>
      <c r="BE641" s="16">
        <v>2.2471910112359501E-2</v>
      </c>
      <c r="BF641" s="16">
        <v>7.4999999999999997E-2</v>
      </c>
      <c r="BG641" s="16">
        <v>0</v>
      </c>
      <c r="BH641" s="16">
        <v>3.03030303030303E-2</v>
      </c>
      <c r="BI641" s="16">
        <v>0</v>
      </c>
      <c r="BJ641" s="16">
        <v>0</v>
      </c>
      <c r="BK641" s="16">
        <v>7.69230769230769E-2</v>
      </c>
      <c r="BL641" s="16">
        <v>0.133333333333333</v>
      </c>
      <c r="BM641" s="16">
        <v>0.125</v>
      </c>
      <c r="BN641" s="16">
        <v>0</v>
      </c>
      <c r="BO641" s="16"/>
      <c r="BP641" s="16">
        <v>3.3333333333333298E-2</v>
      </c>
      <c r="BQ641" s="16"/>
      <c r="BR641" s="16">
        <v>4.4982698961937698E-2</v>
      </c>
      <c r="BS641" s="16"/>
      <c r="BT641" s="16">
        <v>3.1531531531531501E-2</v>
      </c>
    </row>
    <row r="642" spans="2:72" x14ac:dyDescent="0.2">
      <c r="B642" t="s">
        <v>295</v>
      </c>
      <c r="C642" s="16">
        <v>0</v>
      </c>
      <c r="D642" s="16">
        <v>0</v>
      </c>
      <c r="E642" s="16">
        <v>0</v>
      </c>
      <c r="F642" s="16">
        <v>0</v>
      </c>
      <c r="G642" s="16">
        <v>0</v>
      </c>
      <c r="H642" s="16">
        <v>0</v>
      </c>
      <c r="I642" s="16">
        <v>0</v>
      </c>
      <c r="J642" s="16">
        <v>0</v>
      </c>
      <c r="K642" s="16">
        <v>0</v>
      </c>
      <c r="L642" s="16">
        <v>0</v>
      </c>
      <c r="M642" s="16">
        <v>0</v>
      </c>
      <c r="N642" s="16">
        <v>0</v>
      </c>
      <c r="O642" s="16">
        <v>0</v>
      </c>
      <c r="P642" s="16"/>
      <c r="Q642" s="16">
        <v>0</v>
      </c>
      <c r="R642" s="16">
        <v>0</v>
      </c>
      <c r="S642" s="16">
        <v>0</v>
      </c>
      <c r="T642" s="16">
        <v>0</v>
      </c>
      <c r="U642" s="16">
        <v>0</v>
      </c>
      <c r="V642" s="16">
        <v>0</v>
      </c>
      <c r="W642" s="16">
        <v>0</v>
      </c>
      <c r="X642" s="16">
        <v>0</v>
      </c>
      <c r="Y642" s="16">
        <v>0</v>
      </c>
      <c r="Z642" s="16"/>
      <c r="AA642" s="16">
        <v>0</v>
      </c>
      <c r="AB642" s="16">
        <v>0</v>
      </c>
      <c r="AC642" s="16"/>
      <c r="AD642" s="16">
        <v>0</v>
      </c>
      <c r="AE642" s="16">
        <v>0</v>
      </c>
      <c r="AF642" s="16">
        <v>0</v>
      </c>
      <c r="AG642" s="16">
        <v>0</v>
      </c>
      <c r="AH642" s="16">
        <v>0</v>
      </c>
      <c r="AI642" s="16">
        <v>0</v>
      </c>
      <c r="AJ642" s="16">
        <v>0</v>
      </c>
      <c r="AK642" s="16">
        <v>0</v>
      </c>
      <c r="AL642" s="16">
        <v>0</v>
      </c>
      <c r="AM642" s="16">
        <v>0</v>
      </c>
      <c r="AN642" s="16"/>
      <c r="AO642" s="16">
        <v>0</v>
      </c>
      <c r="AP642" s="16">
        <v>0</v>
      </c>
      <c r="AQ642" s="16">
        <v>0</v>
      </c>
      <c r="AR642" s="16">
        <v>0</v>
      </c>
      <c r="AS642" s="16">
        <v>0</v>
      </c>
      <c r="AT642" s="16">
        <v>0</v>
      </c>
      <c r="AU642" s="16"/>
      <c r="AV642" s="16">
        <v>0</v>
      </c>
      <c r="AW642" s="16">
        <v>0</v>
      </c>
      <c r="AX642" s="16">
        <v>0</v>
      </c>
      <c r="AY642" s="16">
        <v>0</v>
      </c>
      <c r="AZ642" s="16" t="s">
        <v>134</v>
      </c>
      <c r="BA642" s="16">
        <v>0</v>
      </c>
      <c r="BB642" s="16">
        <v>0</v>
      </c>
      <c r="BC642" s="16">
        <v>0</v>
      </c>
      <c r="BD642" s="16">
        <v>0</v>
      </c>
      <c r="BE642" s="16">
        <v>0</v>
      </c>
      <c r="BF642" s="16">
        <v>0</v>
      </c>
      <c r="BG642" s="16">
        <v>0</v>
      </c>
      <c r="BH642" s="16">
        <v>0</v>
      </c>
      <c r="BI642" s="16">
        <v>0</v>
      </c>
      <c r="BJ642" s="16">
        <v>0</v>
      </c>
      <c r="BK642" s="16">
        <v>0</v>
      </c>
      <c r="BL642" s="16">
        <v>0</v>
      </c>
      <c r="BM642" s="16">
        <v>0</v>
      </c>
      <c r="BN642" s="16">
        <v>0</v>
      </c>
      <c r="BO642" s="16"/>
      <c r="BP642" s="16">
        <v>0</v>
      </c>
      <c r="BQ642" s="16"/>
      <c r="BR642" s="16">
        <v>0</v>
      </c>
      <c r="BS642" s="16"/>
      <c r="BT642" s="16">
        <v>0</v>
      </c>
    </row>
    <row r="643" spans="2:72" x14ac:dyDescent="0.2">
      <c r="B643" t="s">
        <v>90</v>
      </c>
      <c r="C643" s="16">
        <v>2.9761904761904799E-3</v>
      </c>
      <c r="D643" s="16">
        <v>0</v>
      </c>
      <c r="E643" s="16">
        <v>0</v>
      </c>
      <c r="F643" s="16">
        <v>0</v>
      </c>
      <c r="G643" s="16">
        <v>0</v>
      </c>
      <c r="H643" s="16">
        <v>0</v>
      </c>
      <c r="I643" s="16">
        <v>0</v>
      </c>
      <c r="J643" s="16">
        <v>0</v>
      </c>
      <c r="K643" s="16">
        <v>9.0909090909090898E-2</v>
      </c>
      <c r="L643" s="16">
        <v>0</v>
      </c>
      <c r="M643" s="16">
        <v>0</v>
      </c>
      <c r="N643" s="16">
        <v>0</v>
      </c>
      <c r="O643" s="16">
        <v>0</v>
      </c>
      <c r="P643" s="16"/>
      <c r="Q643" s="16">
        <v>0</v>
      </c>
      <c r="R643" s="16">
        <v>0</v>
      </c>
      <c r="S643" s="16">
        <v>0</v>
      </c>
      <c r="T643" s="16">
        <v>0</v>
      </c>
      <c r="U643" s="16">
        <v>0</v>
      </c>
      <c r="V643" s="16">
        <v>3.5714285714285698E-2</v>
      </c>
      <c r="W643" s="16">
        <v>0</v>
      </c>
      <c r="X643" s="16">
        <v>0</v>
      </c>
      <c r="Y643" s="16">
        <v>0</v>
      </c>
      <c r="Z643" s="16"/>
      <c r="AA643" s="16">
        <v>8.4745762711864406E-3</v>
      </c>
      <c r="AB643" s="16">
        <v>0</v>
      </c>
      <c r="AC643" s="16"/>
      <c r="AD643" s="16">
        <v>0</v>
      </c>
      <c r="AE643" s="16">
        <v>0</v>
      </c>
      <c r="AF643" s="16">
        <v>0</v>
      </c>
      <c r="AG643" s="16">
        <v>0</v>
      </c>
      <c r="AH643" s="16">
        <v>0</v>
      </c>
      <c r="AI643" s="16">
        <v>3.2258064516128997E-2</v>
      </c>
      <c r="AJ643" s="16">
        <v>0</v>
      </c>
      <c r="AK643" s="16">
        <v>0</v>
      </c>
      <c r="AL643" s="16">
        <v>0</v>
      </c>
      <c r="AM643" s="16">
        <v>0</v>
      </c>
      <c r="AN643" s="16"/>
      <c r="AO643" s="16">
        <v>0</v>
      </c>
      <c r="AP643" s="16">
        <v>1.0989010989011E-2</v>
      </c>
      <c r="AQ643" s="16">
        <v>0</v>
      </c>
      <c r="AR643" s="16">
        <v>0</v>
      </c>
      <c r="AS643" s="16">
        <v>0</v>
      </c>
      <c r="AT643" s="16">
        <v>0</v>
      </c>
      <c r="AU643" s="16"/>
      <c r="AV643" s="16">
        <v>0</v>
      </c>
      <c r="AW643" s="16">
        <v>0</v>
      </c>
      <c r="AX643" s="16">
        <v>2.1739130434782601E-2</v>
      </c>
      <c r="AY643" s="16">
        <v>0</v>
      </c>
      <c r="AZ643" s="16" t="s">
        <v>134</v>
      </c>
      <c r="BA643" s="16">
        <v>0</v>
      </c>
      <c r="BB643" s="16">
        <v>0</v>
      </c>
      <c r="BC643" s="16">
        <v>0</v>
      </c>
      <c r="BD643" s="16">
        <v>0</v>
      </c>
      <c r="BE643" s="16">
        <v>0</v>
      </c>
      <c r="BF643" s="16">
        <v>0</v>
      </c>
      <c r="BG643" s="16">
        <v>0</v>
      </c>
      <c r="BH643" s="16">
        <v>0</v>
      </c>
      <c r="BI643" s="16">
        <v>0</v>
      </c>
      <c r="BJ643" s="16">
        <v>0</v>
      </c>
      <c r="BK643" s="16">
        <v>0</v>
      </c>
      <c r="BL643" s="16">
        <v>0</v>
      </c>
      <c r="BM643" s="16">
        <v>0</v>
      </c>
      <c r="BN643" s="16">
        <v>0</v>
      </c>
      <c r="BO643" s="16"/>
      <c r="BP643" s="16">
        <v>3.7037037037036999E-3</v>
      </c>
      <c r="BQ643" s="16"/>
      <c r="BR643" s="16">
        <v>0</v>
      </c>
      <c r="BS643" s="16"/>
      <c r="BT643" s="16">
        <v>4.5045045045045001E-3</v>
      </c>
    </row>
    <row r="644" spans="2:72" x14ac:dyDescent="0.2">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row>
    <row r="645" spans="2:72" x14ac:dyDescent="0.2">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row>
    <row r="646" spans="2:72" x14ac:dyDescent="0.2">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row>
    <row r="647" spans="2:72" x14ac:dyDescent="0.2">
      <c r="B647" s="6" t="s">
        <v>341</v>
      </c>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row>
    <row r="648" spans="2:72" x14ac:dyDescent="0.2">
      <c r="B648" s="22" t="s">
        <v>361</v>
      </c>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row>
    <row r="649" spans="2:72" x14ac:dyDescent="0.2">
      <c r="B649" t="s">
        <v>291</v>
      </c>
      <c r="C649" s="16">
        <v>0.422619047619048</v>
      </c>
      <c r="D649" s="16">
        <v>0.51219512195121997</v>
      </c>
      <c r="E649" s="16">
        <v>0.225806451612903</v>
      </c>
      <c r="F649" s="16">
        <v>0.44444444444444398</v>
      </c>
      <c r="G649" s="16">
        <v>0.28000000000000003</v>
      </c>
      <c r="H649" s="16">
        <v>0.35294117647058798</v>
      </c>
      <c r="I649" s="16">
        <v>0.44736842105263203</v>
      </c>
      <c r="J649" s="16">
        <v>0.105263157894737</v>
      </c>
      <c r="K649" s="16">
        <v>0.36363636363636398</v>
      </c>
      <c r="L649" s="16">
        <v>0.47058823529411797</v>
      </c>
      <c r="M649" s="16">
        <v>0.4</v>
      </c>
      <c r="N649" s="16">
        <v>0.76923076923076905</v>
      </c>
      <c r="O649" s="16">
        <v>0.33333333333333298</v>
      </c>
      <c r="P649" s="16"/>
      <c r="Q649" s="16">
        <v>0</v>
      </c>
      <c r="R649" s="16">
        <v>0</v>
      </c>
      <c r="S649" s="16">
        <v>0.625</v>
      </c>
      <c r="T649" s="16">
        <v>0.25</v>
      </c>
      <c r="U649" s="16">
        <v>0.26315789473684198</v>
      </c>
      <c r="V649" s="16">
        <v>0.28571428571428598</v>
      </c>
      <c r="W649" s="16">
        <v>0.23529411764705899</v>
      </c>
      <c r="X649" s="16">
        <v>0.51162790697674398</v>
      </c>
      <c r="Y649" s="16">
        <v>0.51428571428571401</v>
      </c>
      <c r="Z649" s="16"/>
      <c r="AA649" s="16">
        <v>0.25423728813559299</v>
      </c>
      <c r="AB649" s="16">
        <v>0.51376146788990795</v>
      </c>
      <c r="AC649" s="16"/>
      <c r="AD649" s="16">
        <v>0.1</v>
      </c>
      <c r="AE649" s="16">
        <v>0.36363636363636398</v>
      </c>
      <c r="AF649" s="16">
        <v>0</v>
      </c>
      <c r="AG649" s="16">
        <v>0.5</v>
      </c>
      <c r="AH649" s="16">
        <v>0.375</v>
      </c>
      <c r="AI649" s="16">
        <v>0.32258064516128998</v>
      </c>
      <c r="AJ649" s="16">
        <v>0.39215686274509798</v>
      </c>
      <c r="AK649" s="16">
        <v>0.476190476190476</v>
      </c>
      <c r="AL649" s="16">
        <v>0.4</v>
      </c>
      <c r="AM649" s="16">
        <v>0.61538461538461497</v>
      </c>
      <c r="AN649" s="16"/>
      <c r="AO649" s="16">
        <v>0.26315789473684198</v>
      </c>
      <c r="AP649" s="16">
        <v>0.47252747252747301</v>
      </c>
      <c r="AQ649" s="16">
        <v>0.34210526315789502</v>
      </c>
      <c r="AR649" s="16">
        <v>0.57894736842105299</v>
      </c>
      <c r="AS649" s="16">
        <v>0.75</v>
      </c>
      <c r="AT649" s="16">
        <v>0.5</v>
      </c>
      <c r="AU649" s="16"/>
      <c r="AV649" s="16">
        <v>0</v>
      </c>
      <c r="AW649" s="16">
        <v>0</v>
      </c>
      <c r="AX649" s="16">
        <v>0.67391304347826098</v>
      </c>
      <c r="AY649" s="16">
        <v>0.25</v>
      </c>
      <c r="AZ649" s="16" t="s">
        <v>134</v>
      </c>
      <c r="BA649" s="16">
        <v>0.64285714285714302</v>
      </c>
      <c r="BB649" s="16">
        <v>0.45454545454545497</v>
      </c>
      <c r="BC649" s="16">
        <v>0.33333333333333298</v>
      </c>
      <c r="BD649" s="16">
        <v>0.33333333333333298</v>
      </c>
      <c r="BE649" s="16">
        <v>0.39325842696629199</v>
      </c>
      <c r="BF649" s="16">
        <v>0.52500000000000002</v>
      </c>
      <c r="BG649" s="16">
        <v>0</v>
      </c>
      <c r="BH649" s="16">
        <v>0.39393939393939398</v>
      </c>
      <c r="BI649" s="16">
        <v>0.2</v>
      </c>
      <c r="BJ649" s="16">
        <v>0.28571428571428598</v>
      </c>
      <c r="BK649" s="16">
        <v>7.69230769230769E-2</v>
      </c>
      <c r="BL649" s="16">
        <v>0.33333333333333298</v>
      </c>
      <c r="BM649" s="16">
        <v>0.25</v>
      </c>
      <c r="BN649" s="16">
        <v>0.25</v>
      </c>
      <c r="BO649" s="16"/>
      <c r="BP649" s="16">
        <v>0.451851851851852</v>
      </c>
      <c r="BQ649" s="16"/>
      <c r="BR649" s="16">
        <v>0.43598615916955002</v>
      </c>
      <c r="BS649" s="16"/>
      <c r="BT649" s="16">
        <v>0.45495495495495503</v>
      </c>
    </row>
    <row r="650" spans="2:72" x14ac:dyDescent="0.2">
      <c r="B650" t="s">
        <v>292</v>
      </c>
      <c r="C650" s="16">
        <v>0.39285714285714302</v>
      </c>
      <c r="D650" s="16">
        <v>0.37398373983739802</v>
      </c>
      <c r="E650" s="16">
        <v>0.35483870967741898</v>
      </c>
      <c r="F650" s="16">
        <v>0.33333333333333298</v>
      </c>
      <c r="G650" s="16">
        <v>0.56000000000000005</v>
      </c>
      <c r="H650" s="16">
        <v>0.29411764705882398</v>
      </c>
      <c r="I650" s="16">
        <v>0.42105263157894701</v>
      </c>
      <c r="J650" s="16">
        <v>0.57894736842105299</v>
      </c>
      <c r="K650" s="16">
        <v>0.45454545454545497</v>
      </c>
      <c r="L650" s="16">
        <v>0.41176470588235298</v>
      </c>
      <c r="M650" s="16">
        <v>0.2</v>
      </c>
      <c r="N650" s="16">
        <v>0.15384615384615399</v>
      </c>
      <c r="O650" s="16">
        <v>0.5</v>
      </c>
      <c r="P650" s="16"/>
      <c r="Q650" s="16">
        <v>0.16666666666666699</v>
      </c>
      <c r="R650" s="16">
        <v>0.42857142857142899</v>
      </c>
      <c r="S650" s="16">
        <v>0.25</v>
      </c>
      <c r="T650" s="16">
        <v>0.625</v>
      </c>
      <c r="U650" s="16">
        <v>0.42105263157894701</v>
      </c>
      <c r="V650" s="16">
        <v>0.5</v>
      </c>
      <c r="W650" s="16">
        <v>0.47058823529411797</v>
      </c>
      <c r="X650" s="16">
        <v>0.372093023255814</v>
      </c>
      <c r="Y650" s="16">
        <v>0.35428571428571398</v>
      </c>
      <c r="Z650" s="16"/>
      <c r="AA650" s="16">
        <v>0.45762711864406802</v>
      </c>
      <c r="AB650" s="16">
        <v>0.35779816513761498</v>
      </c>
      <c r="AC650" s="16"/>
      <c r="AD650" s="16">
        <v>0.45</v>
      </c>
      <c r="AE650" s="16">
        <v>0.45454545454545497</v>
      </c>
      <c r="AF650" s="16">
        <v>0.6</v>
      </c>
      <c r="AG650" s="16">
        <v>0.33333333333333298</v>
      </c>
      <c r="AH650" s="16">
        <v>0.5</v>
      </c>
      <c r="AI650" s="16">
        <v>0.41935483870967699</v>
      </c>
      <c r="AJ650" s="16">
        <v>0.35294117647058798</v>
      </c>
      <c r="AK650" s="16">
        <v>0.40476190476190499</v>
      </c>
      <c r="AL650" s="16">
        <v>0.54</v>
      </c>
      <c r="AM650" s="16">
        <v>0.230769230769231</v>
      </c>
      <c r="AN650" s="16"/>
      <c r="AO650" s="16">
        <v>0.52631578947368396</v>
      </c>
      <c r="AP650" s="16">
        <v>0.36263736263736301</v>
      </c>
      <c r="AQ650" s="16">
        <v>0.46052631578947401</v>
      </c>
      <c r="AR650" s="16">
        <v>0.21052631578947401</v>
      </c>
      <c r="AS650" s="16">
        <v>0.1875</v>
      </c>
      <c r="AT650" s="16">
        <v>0</v>
      </c>
      <c r="AU650" s="16"/>
      <c r="AV650" s="16">
        <v>0</v>
      </c>
      <c r="AW650" s="16">
        <v>0</v>
      </c>
      <c r="AX650" s="16">
        <v>0.19565217391304299</v>
      </c>
      <c r="AY650" s="16">
        <v>0.5</v>
      </c>
      <c r="AZ650" s="16" t="s">
        <v>134</v>
      </c>
      <c r="BA650" s="16">
        <v>0.28571428571428598</v>
      </c>
      <c r="BB650" s="16">
        <v>0.48484848484848497</v>
      </c>
      <c r="BC650" s="16">
        <v>0.33333333333333298</v>
      </c>
      <c r="BD650" s="16">
        <v>0.66666666666666696</v>
      </c>
      <c r="BE650" s="16">
        <v>0.426966292134831</v>
      </c>
      <c r="BF650" s="16">
        <v>0.35</v>
      </c>
      <c r="BG650" s="16">
        <v>0.83333333333333304</v>
      </c>
      <c r="BH650" s="16">
        <v>0.45454545454545497</v>
      </c>
      <c r="BI650" s="16">
        <v>0.6</v>
      </c>
      <c r="BJ650" s="16">
        <v>0.42857142857142899</v>
      </c>
      <c r="BK650" s="16">
        <v>0.61538461538461497</v>
      </c>
      <c r="BL650" s="16">
        <v>0.46666666666666701</v>
      </c>
      <c r="BM650" s="16">
        <v>0.125</v>
      </c>
      <c r="BN650" s="16">
        <v>0.25</v>
      </c>
      <c r="BO650" s="16"/>
      <c r="BP650" s="16">
        <v>0.374074074074074</v>
      </c>
      <c r="BQ650" s="16"/>
      <c r="BR650" s="16">
        <v>0.38408304498269902</v>
      </c>
      <c r="BS650" s="16"/>
      <c r="BT650" s="16">
        <v>0.37837837837837801</v>
      </c>
    </row>
    <row r="651" spans="2:72" x14ac:dyDescent="0.2">
      <c r="B651" t="s">
        <v>293</v>
      </c>
      <c r="C651" s="16">
        <v>0.125</v>
      </c>
      <c r="D651" s="16">
        <v>6.50406504065041E-2</v>
      </c>
      <c r="E651" s="16">
        <v>0.25806451612903197</v>
      </c>
      <c r="F651" s="16">
        <v>0.11111111111111099</v>
      </c>
      <c r="G651" s="16">
        <v>0.12</v>
      </c>
      <c r="H651" s="16">
        <v>0.23529411764705899</v>
      </c>
      <c r="I651" s="16">
        <v>7.8947368421052599E-2</v>
      </c>
      <c r="J651" s="16">
        <v>0.26315789473684198</v>
      </c>
      <c r="K651" s="16">
        <v>0.18181818181818199</v>
      </c>
      <c r="L651" s="16">
        <v>8.8235294117647106E-2</v>
      </c>
      <c r="M651" s="16">
        <v>0.4</v>
      </c>
      <c r="N651" s="16">
        <v>0</v>
      </c>
      <c r="O651" s="16">
        <v>0.16666666666666699</v>
      </c>
      <c r="P651" s="16"/>
      <c r="Q651" s="16">
        <v>0.5</v>
      </c>
      <c r="R651" s="16">
        <v>0.42857142857142899</v>
      </c>
      <c r="S651" s="16">
        <v>0.125</v>
      </c>
      <c r="T651" s="16">
        <v>0.125</v>
      </c>
      <c r="U651" s="16">
        <v>0.21052631578947401</v>
      </c>
      <c r="V651" s="16">
        <v>0</v>
      </c>
      <c r="W651" s="16">
        <v>0.26470588235294101</v>
      </c>
      <c r="X651" s="16">
        <v>6.9767441860465101E-2</v>
      </c>
      <c r="Y651" s="16">
        <v>9.71428571428571E-2</v>
      </c>
      <c r="Z651" s="16"/>
      <c r="AA651" s="16">
        <v>0.186440677966102</v>
      </c>
      <c r="AB651" s="16">
        <v>9.1743119266055106E-2</v>
      </c>
      <c r="AC651" s="16"/>
      <c r="AD651" s="16">
        <v>0.25</v>
      </c>
      <c r="AE651" s="16">
        <v>0</v>
      </c>
      <c r="AF651" s="16">
        <v>0.3</v>
      </c>
      <c r="AG651" s="16">
        <v>0.11111111111111099</v>
      </c>
      <c r="AH651" s="16">
        <v>4.1666666666666699E-2</v>
      </c>
      <c r="AI651" s="16">
        <v>0.16129032258064499</v>
      </c>
      <c r="AJ651" s="16">
        <v>0.17647058823529399</v>
      </c>
      <c r="AK651" s="16">
        <v>9.5238095238095205E-2</v>
      </c>
      <c r="AL651" s="16">
        <v>0.06</v>
      </c>
      <c r="AM651" s="16">
        <v>0.128205128205128</v>
      </c>
      <c r="AN651" s="16"/>
      <c r="AO651" s="16">
        <v>0.13684210526315799</v>
      </c>
      <c r="AP651" s="16">
        <v>0.120879120879121</v>
      </c>
      <c r="AQ651" s="16">
        <v>0.13157894736842099</v>
      </c>
      <c r="AR651" s="16">
        <v>0.157894736842105</v>
      </c>
      <c r="AS651" s="16">
        <v>6.25E-2</v>
      </c>
      <c r="AT651" s="16">
        <v>0</v>
      </c>
      <c r="AU651" s="16"/>
      <c r="AV651" s="16">
        <v>0</v>
      </c>
      <c r="AW651" s="16">
        <v>0</v>
      </c>
      <c r="AX651" s="16">
        <v>0.13043478260869601</v>
      </c>
      <c r="AY651" s="16">
        <v>0</v>
      </c>
      <c r="AZ651" s="16" t="s">
        <v>134</v>
      </c>
      <c r="BA651" s="16">
        <v>7.1428571428571397E-2</v>
      </c>
      <c r="BB651" s="16">
        <v>0</v>
      </c>
      <c r="BC651" s="16">
        <v>0.16666666666666699</v>
      </c>
      <c r="BD651" s="16">
        <v>0</v>
      </c>
      <c r="BE651" s="16">
        <v>0.112359550561798</v>
      </c>
      <c r="BF651" s="16">
        <v>0.05</v>
      </c>
      <c r="BG651" s="16">
        <v>0.16666666666666699</v>
      </c>
      <c r="BH651" s="16">
        <v>0.15151515151515199</v>
      </c>
      <c r="BI651" s="16">
        <v>0.2</v>
      </c>
      <c r="BJ651" s="16">
        <v>0</v>
      </c>
      <c r="BK651" s="16">
        <v>0.230769230769231</v>
      </c>
      <c r="BL651" s="16">
        <v>0.2</v>
      </c>
      <c r="BM651" s="16">
        <v>0.5</v>
      </c>
      <c r="BN651" s="16">
        <v>0.41666666666666702</v>
      </c>
      <c r="BO651" s="16"/>
      <c r="BP651" s="16">
        <v>0.125925925925926</v>
      </c>
      <c r="BQ651" s="16"/>
      <c r="BR651" s="16">
        <v>0.121107266435986</v>
      </c>
      <c r="BS651" s="16"/>
      <c r="BT651" s="16">
        <v>0.13063063063063099</v>
      </c>
    </row>
    <row r="652" spans="2:72" x14ac:dyDescent="0.2">
      <c r="B652" t="s">
        <v>294</v>
      </c>
      <c r="C652" s="16">
        <v>3.5714285714285698E-2</v>
      </c>
      <c r="D652" s="16">
        <v>3.2520325203252001E-2</v>
      </c>
      <c r="E652" s="16">
        <v>6.4516129032258104E-2</v>
      </c>
      <c r="F652" s="16">
        <v>0</v>
      </c>
      <c r="G652" s="16">
        <v>0</v>
      </c>
      <c r="H652" s="16">
        <v>0.11764705882352899</v>
      </c>
      <c r="I652" s="16">
        <v>2.6315789473684199E-2</v>
      </c>
      <c r="J652" s="16">
        <v>5.2631578947368397E-2</v>
      </c>
      <c r="K652" s="16">
        <v>0</v>
      </c>
      <c r="L652" s="16">
        <v>2.9411764705882401E-2</v>
      </c>
      <c r="M652" s="16">
        <v>0</v>
      </c>
      <c r="N652" s="16">
        <v>7.69230769230769E-2</v>
      </c>
      <c r="O652" s="16">
        <v>0</v>
      </c>
      <c r="P652" s="16"/>
      <c r="Q652" s="16">
        <v>0</v>
      </c>
      <c r="R652" s="16">
        <v>0.14285714285714299</v>
      </c>
      <c r="S652" s="16">
        <v>0</v>
      </c>
      <c r="T652" s="16">
        <v>0</v>
      </c>
      <c r="U652" s="16">
        <v>5.2631578947368397E-2</v>
      </c>
      <c r="V652" s="16">
        <v>0.107142857142857</v>
      </c>
      <c r="W652" s="16">
        <v>0</v>
      </c>
      <c r="X652" s="16">
        <v>4.6511627906976702E-2</v>
      </c>
      <c r="Y652" s="16">
        <v>2.8571428571428598E-2</v>
      </c>
      <c r="Z652" s="16"/>
      <c r="AA652" s="16">
        <v>4.2372881355932202E-2</v>
      </c>
      <c r="AB652" s="16">
        <v>3.2110091743119303E-2</v>
      </c>
      <c r="AC652" s="16"/>
      <c r="AD652" s="16">
        <v>0.05</v>
      </c>
      <c r="AE652" s="16">
        <v>0</v>
      </c>
      <c r="AF652" s="16">
        <v>0</v>
      </c>
      <c r="AG652" s="16">
        <v>5.5555555555555601E-2</v>
      </c>
      <c r="AH652" s="16">
        <v>8.3333333333333301E-2</v>
      </c>
      <c r="AI652" s="16">
        <v>3.2258064516128997E-2</v>
      </c>
      <c r="AJ652" s="16">
        <v>7.8431372549019607E-2</v>
      </c>
      <c r="AK652" s="16">
        <v>2.3809523809523801E-2</v>
      </c>
      <c r="AL652" s="16">
        <v>0</v>
      </c>
      <c r="AM652" s="16">
        <v>2.5641025641025599E-2</v>
      </c>
      <c r="AN652" s="16"/>
      <c r="AO652" s="16">
        <v>2.1052631578947399E-2</v>
      </c>
      <c r="AP652" s="16">
        <v>4.3956043956044001E-2</v>
      </c>
      <c r="AQ652" s="16">
        <v>3.94736842105263E-2</v>
      </c>
      <c r="AR652" s="16">
        <v>2.6315789473684199E-2</v>
      </c>
      <c r="AS652" s="16">
        <v>0</v>
      </c>
      <c r="AT652" s="16">
        <v>0.5</v>
      </c>
      <c r="AU652" s="16"/>
      <c r="AV652" s="16">
        <v>0</v>
      </c>
      <c r="AW652" s="16">
        <v>0</v>
      </c>
      <c r="AX652" s="16">
        <v>0</v>
      </c>
      <c r="AY652" s="16">
        <v>0</v>
      </c>
      <c r="AZ652" s="16" t="s">
        <v>134</v>
      </c>
      <c r="BA652" s="16">
        <v>0</v>
      </c>
      <c r="BB652" s="16">
        <v>6.0606060606060601E-2</v>
      </c>
      <c r="BC652" s="16">
        <v>0</v>
      </c>
      <c r="BD652" s="16">
        <v>0</v>
      </c>
      <c r="BE652" s="16">
        <v>5.6179775280898903E-2</v>
      </c>
      <c r="BF652" s="16">
        <v>0.05</v>
      </c>
      <c r="BG652" s="16">
        <v>0</v>
      </c>
      <c r="BH652" s="16">
        <v>0</v>
      </c>
      <c r="BI652" s="16">
        <v>0</v>
      </c>
      <c r="BJ652" s="16">
        <v>0.28571428571428598</v>
      </c>
      <c r="BK652" s="16">
        <v>0</v>
      </c>
      <c r="BL652" s="16">
        <v>0</v>
      </c>
      <c r="BM652" s="16">
        <v>0</v>
      </c>
      <c r="BN652" s="16">
        <v>8.3333333333333301E-2</v>
      </c>
      <c r="BO652" s="16"/>
      <c r="BP652" s="16">
        <v>3.3333333333333298E-2</v>
      </c>
      <c r="BQ652" s="16"/>
      <c r="BR652" s="16">
        <v>3.8062283737024201E-2</v>
      </c>
      <c r="BS652" s="16"/>
      <c r="BT652" s="16">
        <v>1.8018018018018001E-2</v>
      </c>
    </row>
    <row r="653" spans="2:72" x14ac:dyDescent="0.2">
      <c r="B653" t="s">
        <v>295</v>
      </c>
      <c r="C653" s="16">
        <v>1.7857142857142901E-2</v>
      </c>
      <c r="D653" s="16">
        <v>1.6260162601626001E-2</v>
      </c>
      <c r="E653" s="16">
        <v>6.4516129032258104E-2</v>
      </c>
      <c r="F653" s="16">
        <v>0.11111111111111099</v>
      </c>
      <c r="G653" s="16">
        <v>0</v>
      </c>
      <c r="H653" s="16">
        <v>0</v>
      </c>
      <c r="I653" s="16">
        <v>2.6315789473684199E-2</v>
      </c>
      <c r="J653" s="16">
        <v>0</v>
      </c>
      <c r="K653" s="16">
        <v>0</v>
      </c>
      <c r="L653" s="16">
        <v>0</v>
      </c>
      <c r="M653" s="16">
        <v>0</v>
      </c>
      <c r="N653" s="16">
        <v>0</v>
      </c>
      <c r="O653" s="16">
        <v>0</v>
      </c>
      <c r="P653" s="16"/>
      <c r="Q653" s="16">
        <v>0.16666666666666699</v>
      </c>
      <c r="R653" s="16">
        <v>0</v>
      </c>
      <c r="S653" s="16">
        <v>0</v>
      </c>
      <c r="T653" s="16">
        <v>0</v>
      </c>
      <c r="U653" s="16">
        <v>5.2631578947368397E-2</v>
      </c>
      <c r="V653" s="16">
        <v>7.1428571428571397E-2</v>
      </c>
      <c r="W653" s="16">
        <v>2.9411764705882401E-2</v>
      </c>
      <c r="X653" s="16">
        <v>0</v>
      </c>
      <c r="Y653" s="16">
        <v>5.7142857142857099E-3</v>
      </c>
      <c r="Z653" s="16"/>
      <c r="AA653" s="16">
        <v>4.2372881355932202E-2</v>
      </c>
      <c r="AB653" s="16">
        <v>4.5871559633027499E-3</v>
      </c>
      <c r="AC653" s="16"/>
      <c r="AD653" s="16">
        <v>0.15</v>
      </c>
      <c r="AE653" s="16">
        <v>9.0909090909090898E-2</v>
      </c>
      <c r="AF653" s="16">
        <v>0</v>
      </c>
      <c r="AG653" s="16">
        <v>0</v>
      </c>
      <c r="AH653" s="16">
        <v>0</v>
      </c>
      <c r="AI653" s="16">
        <v>6.4516129032258104E-2</v>
      </c>
      <c r="AJ653" s="16">
        <v>0</v>
      </c>
      <c r="AK653" s="16">
        <v>0</v>
      </c>
      <c r="AL653" s="16">
        <v>0</v>
      </c>
      <c r="AM653" s="16">
        <v>0</v>
      </c>
      <c r="AN653" s="16"/>
      <c r="AO653" s="16">
        <v>3.1578947368421102E-2</v>
      </c>
      <c r="AP653" s="16">
        <v>0</v>
      </c>
      <c r="AQ653" s="16">
        <v>2.6315789473684199E-2</v>
      </c>
      <c r="AR653" s="16">
        <v>2.6315789473684199E-2</v>
      </c>
      <c r="AS653" s="16">
        <v>0</v>
      </c>
      <c r="AT653" s="16">
        <v>0</v>
      </c>
      <c r="AU653" s="16"/>
      <c r="AV653" s="16">
        <v>0</v>
      </c>
      <c r="AW653" s="16">
        <v>1</v>
      </c>
      <c r="AX653" s="16">
        <v>0</v>
      </c>
      <c r="AY653" s="16">
        <v>0.25</v>
      </c>
      <c r="AZ653" s="16" t="s">
        <v>134</v>
      </c>
      <c r="BA653" s="16">
        <v>0</v>
      </c>
      <c r="BB653" s="16">
        <v>0</v>
      </c>
      <c r="BC653" s="16">
        <v>0.16666666666666699</v>
      </c>
      <c r="BD653" s="16">
        <v>0</v>
      </c>
      <c r="BE653" s="16">
        <v>1.1235955056179799E-2</v>
      </c>
      <c r="BF653" s="16">
        <v>2.5000000000000001E-2</v>
      </c>
      <c r="BG653" s="16">
        <v>0</v>
      </c>
      <c r="BH653" s="16">
        <v>0</v>
      </c>
      <c r="BI653" s="16">
        <v>0</v>
      </c>
      <c r="BJ653" s="16">
        <v>0</v>
      </c>
      <c r="BK653" s="16">
        <v>7.69230769230769E-2</v>
      </c>
      <c r="BL653" s="16">
        <v>0</v>
      </c>
      <c r="BM653" s="16">
        <v>0</v>
      </c>
      <c r="BN653" s="16">
        <v>0</v>
      </c>
      <c r="BO653" s="16"/>
      <c r="BP653" s="16">
        <v>1.48148148148148E-2</v>
      </c>
      <c r="BQ653" s="16"/>
      <c r="BR653" s="16">
        <v>1.3840830449827E-2</v>
      </c>
      <c r="BS653" s="16"/>
      <c r="BT653" s="16">
        <v>1.8018018018018001E-2</v>
      </c>
    </row>
    <row r="654" spans="2:72" x14ac:dyDescent="0.2">
      <c r="B654" t="s">
        <v>90</v>
      </c>
      <c r="C654" s="16">
        <v>5.9523809523809503E-3</v>
      </c>
      <c r="D654" s="16">
        <v>0</v>
      </c>
      <c r="E654" s="16">
        <v>3.2258064516128997E-2</v>
      </c>
      <c r="F654" s="16">
        <v>0</v>
      </c>
      <c r="G654" s="16">
        <v>0.04</v>
      </c>
      <c r="H654" s="16">
        <v>0</v>
      </c>
      <c r="I654" s="16">
        <v>0</v>
      </c>
      <c r="J654" s="16">
        <v>0</v>
      </c>
      <c r="K654" s="16">
        <v>0</v>
      </c>
      <c r="L654" s="16">
        <v>0</v>
      </c>
      <c r="M654" s="16">
        <v>0</v>
      </c>
      <c r="N654" s="16">
        <v>0</v>
      </c>
      <c r="O654" s="16">
        <v>0</v>
      </c>
      <c r="P654" s="16"/>
      <c r="Q654" s="16">
        <v>0.16666666666666699</v>
      </c>
      <c r="R654" s="16">
        <v>0</v>
      </c>
      <c r="S654" s="16">
        <v>0</v>
      </c>
      <c r="T654" s="16">
        <v>0</v>
      </c>
      <c r="U654" s="16">
        <v>0</v>
      </c>
      <c r="V654" s="16">
        <v>3.5714285714285698E-2</v>
      </c>
      <c r="W654" s="16">
        <v>0</v>
      </c>
      <c r="X654" s="16">
        <v>0</v>
      </c>
      <c r="Y654" s="16">
        <v>0</v>
      </c>
      <c r="Z654" s="16"/>
      <c r="AA654" s="16">
        <v>1.6949152542372899E-2</v>
      </c>
      <c r="AB654" s="16">
        <v>0</v>
      </c>
      <c r="AC654" s="16"/>
      <c r="AD654" s="16">
        <v>0</v>
      </c>
      <c r="AE654" s="16">
        <v>9.0909090909090898E-2</v>
      </c>
      <c r="AF654" s="16">
        <v>0.1</v>
      </c>
      <c r="AG654" s="16">
        <v>0</v>
      </c>
      <c r="AH654" s="16">
        <v>0</v>
      </c>
      <c r="AI654" s="16">
        <v>0</v>
      </c>
      <c r="AJ654" s="16">
        <v>0</v>
      </c>
      <c r="AK654" s="16">
        <v>0</v>
      </c>
      <c r="AL654" s="16">
        <v>0</v>
      </c>
      <c r="AM654" s="16">
        <v>0</v>
      </c>
      <c r="AN654" s="16"/>
      <c r="AO654" s="16">
        <v>2.1052631578947399E-2</v>
      </c>
      <c r="AP654" s="16">
        <v>0</v>
      </c>
      <c r="AQ654" s="16">
        <v>0</v>
      </c>
      <c r="AR654" s="16">
        <v>0</v>
      </c>
      <c r="AS654" s="16">
        <v>0</v>
      </c>
      <c r="AT654" s="16">
        <v>0</v>
      </c>
      <c r="AU654" s="16"/>
      <c r="AV654" s="16">
        <v>1</v>
      </c>
      <c r="AW654" s="16">
        <v>0</v>
      </c>
      <c r="AX654" s="16">
        <v>0</v>
      </c>
      <c r="AY654" s="16">
        <v>0</v>
      </c>
      <c r="AZ654" s="16" t="s">
        <v>134</v>
      </c>
      <c r="BA654" s="16">
        <v>0</v>
      </c>
      <c r="BB654" s="16">
        <v>0</v>
      </c>
      <c r="BC654" s="16">
        <v>0</v>
      </c>
      <c r="BD654" s="16">
        <v>0</v>
      </c>
      <c r="BE654" s="16">
        <v>0</v>
      </c>
      <c r="BF654" s="16">
        <v>0</v>
      </c>
      <c r="BG654" s="16">
        <v>0</v>
      </c>
      <c r="BH654" s="16">
        <v>0</v>
      </c>
      <c r="BI654" s="16">
        <v>0</v>
      </c>
      <c r="BJ654" s="16">
        <v>0</v>
      </c>
      <c r="BK654" s="16">
        <v>0</v>
      </c>
      <c r="BL654" s="16">
        <v>0</v>
      </c>
      <c r="BM654" s="16">
        <v>0.125</v>
      </c>
      <c r="BN654" s="16">
        <v>0</v>
      </c>
      <c r="BO654" s="16"/>
      <c r="BP654" s="16">
        <v>0</v>
      </c>
      <c r="BQ654" s="16"/>
      <c r="BR654" s="16">
        <v>6.9204152249135002E-3</v>
      </c>
      <c r="BS654" s="16"/>
      <c r="BT654" s="16">
        <v>0</v>
      </c>
    </row>
    <row r="655" spans="2:72" x14ac:dyDescent="0.2">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row>
    <row r="656" spans="2:72" x14ac:dyDescent="0.2">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row>
    <row r="657" spans="2:72" x14ac:dyDescent="0.2">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row>
    <row r="658" spans="2:72" x14ac:dyDescent="0.2">
      <c r="B658" s="6" t="s">
        <v>342</v>
      </c>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row>
    <row r="659" spans="2:72" x14ac:dyDescent="0.2">
      <c r="B659" s="22" t="s">
        <v>361</v>
      </c>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row>
    <row r="660" spans="2:72" x14ac:dyDescent="0.2">
      <c r="B660" t="s">
        <v>291</v>
      </c>
      <c r="C660" s="16">
        <v>0.39583333333333298</v>
      </c>
      <c r="D660" s="16">
        <v>0.44715447154471499</v>
      </c>
      <c r="E660" s="16">
        <v>0.41935483870967699</v>
      </c>
      <c r="F660" s="16">
        <v>0.44444444444444398</v>
      </c>
      <c r="G660" s="16">
        <v>0.12</v>
      </c>
      <c r="H660" s="16">
        <v>0.52941176470588203</v>
      </c>
      <c r="I660" s="16">
        <v>0.42105263157894701</v>
      </c>
      <c r="J660" s="16">
        <v>0.36842105263157898</v>
      </c>
      <c r="K660" s="16">
        <v>0.45454545454545497</v>
      </c>
      <c r="L660" s="16">
        <v>0.26470588235294101</v>
      </c>
      <c r="M660" s="16">
        <v>0.3</v>
      </c>
      <c r="N660" s="16">
        <v>0.53846153846153799</v>
      </c>
      <c r="O660" s="16">
        <v>0.33333333333333298</v>
      </c>
      <c r="P660" s="16"/>
      <c r="Q660" s="16">
        <v>0.5</v>
      </c>
      <c r="R660" s="16">
        <v>0.14285714285714299</v>
      </c>
      <c r="S660" s="16">
        <v>0.25</v>
      </c>
      <c r="T660" s="16">
        <v>0.375</v>
      </c>
      <c r="U660" s="16">
        <v>0.157894736842105</v>
      </c>
      <c r="V660" s="16">
        <v>0.46428571428571402</v>
      </c>
      <c r="W660" s="16">
        <v>0.17647058823529399</v>
      </c>
      <c r="X660" s="16">
        <v>0.418604651162791</v>
      </c>
      <c r="Y660" s="16">
        <v>0.46285714285714302</v>
      </c>
      <c r="Z660" s="16"/>
      <c r="AA660" s="16">
        <v>0.28813559322033899</v>
      </c>
      <c r="AB660" s="16">
        <v>0.45412844036697197</v>
      </c>
      <c r="AC660" s="16"/>
      <c r="AD660" s="16">
        <v>0.3</v>
      </c>
      <c r="AE660" s="16">
        <v>0.45454545454545497</v>
      </c>
      <c r="AF660" s="16">
        <v>0.5</v>
      </c>
      <c r="AG660" s="16">
        <v>0.38888888888888901</v>
      </c>
      <c r="AH660" s="16">
        <v>0.375</v>
      </c>
      <c r="AI660" s="16">
        <v>0.35483870967741898</v>
      </c>
      <c r="AJ660" s="16">
        <v>0.35294117647058798</v>
      </c>
      <c r="AK660" s="16">
        <v>0.476190476190476</v>
      </c>
      <c r="AL660" s="16">
        <v>0.36</v>
      </c>
      <c r="AM660" s="16">
        <v>0.42307692307692302</v>
      </c>
      <c r="AN660" s="16"/>
      <c r="AO660" s="16">
        <v>0.28421052631578902</v>
      </c>
      <c r="AP660" s="16">
        <v>0.35164835164835201</v>
      </c>
      <c r="AQ660" s="16">
        <v>0.46052631578947401</v>
      </c>
      <c r="AR660" s="16">
        <v>0.394736842105263</v>
      </c>
      <c r="AS660" s="16">
        <v>0.6875</v>
      </c>
      <c r="AT660" s="16">
        <v>0.5</v>
      </c>
      <c r="AU660" s="16"/>
      <c r="AV660" s="16">
        <v>0</v>
      </c>
      <c r="AW660" s="16">
        <v>0</v>
      </c>
      <c r="AX660" s="16">
        <v>0.565217391304348</v>
      </c>
      <c r="AY660" s="16">
        <v>0.25</v>
      </c>
      <c r="AZ660" s="16" t="s">
        <v>134</v>
      </c>
      <c r="BA660" s="16">
        <v>0.214285714285714</v>
      </c>
      <c r="BB660" s="16">
        <v>0.39393939393939398</v>
      </c>
      <c r="BC660" s="16">
        <v>0.5</v>
      </c>
      <c r="BD660" s="16">
        <v>0.33333333333333298</v>
      </c>
      <c r="BE660" s="16">
        <v>0.426966292134831</v>
      </c>
      <c r="BF660" s="16">
        <v>0.47499999999999998</v>
      </c>
      <c r="BG660" s="16">
        <v>0.33333333333333298</v>
      </c>
      <c r="BH660" s="16">
        <v>0.15151515151515199</v>
      </c>
      <c r="BI660" s="16">
        <v>0.6</v>
      </c>
      <c r="BJ660" s="16">
        <v>0.71428571428571397</v>
      </c>
      <c r="BK660" s="16">
        <v>0</v>
      </c>
      <c r="BL660" s="16">
        <v>0.46666666666666701</v>
      </c>
      <c r="BM660" s="16">
        <v>0.25</v>
      </c>
      <c r="BN660" s="16">
        <v>0.41666666666666702</v>
      </c>
      <c r="BO660" s="16"/>
      <c r="BP660" s="16">
        <v>0.41481481481481502</v>
      </c>
      <c r="BQ660" s="16"/>
      <c r="BR660" s="16">
        <v>0.39446366782006898</v>
      </c>
      <c r="BS660" s="16"/>
      <c r="BT660" s="16">
        <v>0.445945945945946</v>
      </c>
    </row>
    <row r="661" spans="2:72" x14ac:dyDescent="0.2">
      <c r="B661" t="s">
        <v>292</v>
      </c>
      <c r="C661" s="16">
        <v>0.38392857142857101</v>
      </c>
      <c r="D661" s="16">
        <v>0.35772357723577197</v>
      </c>
      <c r="E661" s="16">
        <v>0.32258064516128998</v>
      </c>
      <c r="F661" s="16">
        <v>0.44444444444444398</v>
      </c>
      <c r="G661" s="16">
        <v>0.72</v>
      </c>
      <c r="H661" s="16">
        <v>0.41176470588235298</v>
      </c>
      <c r="I661" s="16">
        <v>0.31578947368421101</v>
      </c>
      <c r="J661" s="16">
        <v>0.36842105263157898</v>
      </c>
      <c r="K661" s="16">
        <v>0.36363636363636398</v>
      </c>
      <c r="L661" s="16">
        <v>0.38235294117647101</v>
      </c>
      <c r="M661" s="16">
        <v>0.6</v>
      </c>
      <c r="N661" s="16">
        <v>0.230769230769231</v>
      </c>
      <c r="O661" s="16">
        <v>0.16666666666666699</v>
      </c>
      <c r="P661" s="16"/>
      <c r="Q661" s="16">
        <v>0.33333333333333298</v>
      </c>
      <c r="R661" s="16">
        <v>0.28571428571428598</v>
      </c>
      <c r="S661" s="16">
        <v>0.25</v>
      </c>
      <c r="T661" s="16">
        <v>0.25</v>
      </c>
      <c r="U661" s="16">
        <v>0.42105263157894701</v>
      </c>
      <c r="V661" s="16">
        <v>0.32142857142857101</v>
      </c>
      <c r="W661" s="16">
        <v>0.58823529411764697</v>
      </c>
      <c r="X661" s="16">
        <v>0.39534883720930197</v>
      </c>
      <c r="Y661" s="16">
        <v>0.371428571428571</v>
      </c>
      <c r="Z661" s="16"/>
      <c r="AA661" s="16">
        <v>0.39830508474576298</v>
      </c>
      <c r="AB661" s="16">
        <v>0.37614678899082599</v>
      </c>
      <c r="AC661" s="16"/>
      <c r="AD661" s="16">
        <v>0.4</v>
      </c>
      <c r="AE661" s="16">
        <v>0.18181818181818199</v>
      </c>
      <c r="AF661" s="16">
        <v>0.4</v>
      </c>
      <c r="AG661" s="16">
        <v>0.33333333333333298</v>
      </c>
      <c r="AH661" s="16">
        <v>0.29166666666666702</v>
      </c>
      <c r="AI661" s="16">
        <v>0.38709677419354799</v>
      </c>
      <c r="AJ661" s="16">
        <v>0.45098039215686297</v>
      </c>
      <c r="AK661" s="16">
        <v>0.30952380952380998</v>
      </c>
      <c r="AL661" s="16">
        <v>0.48</v>
      </c>
      <c r="AM661" s="16">
        <v>0.38461538461538503</v>
      </c>
      <c r="AN661" s="16"/>
      <c r="AO661" s="16">
        <v>0.36842105263157898</v>
      </c>
      <c r="AP661" s="16">
        <v>0.40659340659340698</v>
      </c>
      <c r="AQ661" s="16">
        <v>0.38157894736842102</v>
      </c>
      <c r="AR661" s="16">
        <v>0.44736842105263203</v>
      </c>
      <c r="AS661" s="16">
        <v>0.3125</v>
      </c>
      <c r="AT661" s="16">
        <v>0</v>
      </c>
      <c r="AU661" s="16"/>
      <c r="AV661" s="16">
        <v>1</v>
      </c>
      <c r="AW661" s="16">
        <v>0</v>
      </c>
      <c r="AX661" s="16">
        <v>0.36956521739130399</v>
      </c>
      <c r="AY661" s="16">
        <v>0.25</v>
      </c>
      <c r="AZ661" s="16" t="s">
        <v>134</v>
      </c>
      <c r="BA661" s="16">
        <v>0.5</v>
      </c>
      <c r="BB661" s="16">
        <v>0.30303030303030298</v>
      </c>
      <c r="BC661" s="16">
        <v>0.33333333333333298</v>
      </c>
      <c r="BD661" s="16">
        <v>0.66666666666666696</v>
      </c>
      <c r="BE661" s="16">
        <v>0.39325842696629199</v>
      </c>
      <c r="BF661" s="16">
        <v>0.42499999999999999</v>
      </c>
      <c r="BG661" s="16">
        <v>0</v>
      </c>
      <c r="BH661" s="16">
        <v>0.54545454545454497</v>
      </c>
      <c r="BI661" s="16">
        <v>0.2</v>
      </c>
      <c r="BJ661" s="16">
        <v>0.14285714285714299</v>
      </c>
      <c r="BK661" s="16">
        <v>0.46153846153846201</v>
      </c>
      <c r="BL661" s="16">
        <v>0.266666666666667</v>
      </c>
      <c r="BM661" s="16">
        <v>0.375</v>
      </c>
      <c r="BN661" s="16">
        <v>0.33333333333333298</v>
      </c>
      <c r="BO661" s="16"/>
      <c r="BP661" s="16">
        <v>0.39629629629629598</v>
      </c>
      <c r="BQ661" s="16"/>
      <c r="BR661" s="16">
        <v>0.38754325259515598</v>
      </c>
      <c r="BS661" s="16"/>
      <c r="BT661" s="16">
        <v>0.40090090090090102</v>
      </c>
    </row>
    <row r="662" spans="2:72" x14ac:dyDescent="0.2">
      <c r="B662" t="s">
        <v>293</v>
      </c>
      <c r="C662" s="16">
        <v>0.15773809523809501</v>
      </c>
      <c r="D662" s="16">
        <v>0.12195121951219499</v>
      </c>
      <c r="E662" s="16">
        <v>0.16129032258064499</v>
      </c>
      <c r="F662" s="16">
        <v>0</v>
      </c>
      <c r="G662" s="16">
        <v>0.12</v>
      </c>
      <c r="H662" s="16">
        <v>0</v>
      </c>
      <c r="I662" s="16">
        <v>0.23684210526315799</v>
      </c>
      <c r="J662" s="16">
        <v>0.21052631578947401</v>
      </c>
      <c r="K662" s="16">
        <v>0.18181818181818199</v>
      </c>
      <c r="L662" s="16">
        <v>0.26470588235294101</v>
      </c>
      <c r="M662" s="16">
        <v>0.1</v>
      </c>
      <c r="N662" s="16">
        <v>0.230769230769231</v>
      </c>
      <c r="O662" s="16">
        <v>0.33333333333333298</v>
      </c>
      <c r="P662" s="16"/>
      <c r="Q662" s="16">
        <v>0</v>
      </c>
      <c r="R662" s="16">
        <v>0.42857142857142899</v>
      </c>
      <c r="S662" s="16">
        <v>0.375</v>
      </c>
      <c r="T662" s="16">
        <v>0.1875</v>
      </c>
      <c r="U662" s="16">
        <v>0.26315789473684198</v>
      </c>
      <c r="V662" s="16">
        <v>0.17857142857142899</v>
      </c>
      <c r="W662" s="16">
        <v>0.20588235294117599</v>
      </c>
      <c r="X662" s="16">
        <v>0.186046511627907</v>
      </c>
      <c r="Y662" s="16">
        <v>0.108571428571429</v>
      </c>
      <c r="Z662" s="16"/>
      <c r="AA662" s="16">
        <v>0.22033898305084701</v>
      </c>
      <c r="AB662" s="16">
        <v>0.123853211009174</v>
      </c>
      <c r="AC662" s="16"/>
      <c r="AD662" s="16">
        <v>0.2</v>
      </c>
      <c r="AE662" s="16">
        <v>0.18181818181818199</v>
      </c>
      <c r="AF662" s="16">
        <v>0.1</v>
      </c>
      <c r="AG662" s="16">
        <v>0.16666666666666699</v>
      </c>
      <c r="AH662" s="16">
        <v>0.25</v>
      </c>
      <c r="AI662" s="16">
        <v>0.19354838709677399</v>
      </c>
      <c r="AJ662" s="16">
        <v>0.11764705882352899</v>
      </c>
      <c r="AK662" s="16">
        <v>0.16666666666666699</v>
      </c>
      <c r="AL662" s="16">
        <v>0.12</v>
      </c>
      <c r="AM662" s="16">
        <v>0.15384615384615399</v>
      </c>
      <c r="AN662" s="16"/>
      <c r="AO662" s="16">
        <v>0.24210526315789499</v>
      </c>
      <c r="AP662" s="16">
        <v>0.175824175824176</v>
      </c>
      <c r="AQ662" s="16">
        <v>9.2105263157894704E-2</v>
      </c>
      <c r="AR662" s="16">
        <v>0.157894736842105</v>
      </c>
      <c r="AS662" s="16">
        <v>0</v>
      </c>
      <c r="AT662" s="16">
        <v>0.5</v>
      </c>
      <c r="AU662" s="16"/>
      <c r="AV662" s="16">
        <v>0</v>
      </c>
      <c r="AW662" s="16">
        <v>0</v>
      </c>
      <c r="AX662" s="16">
        <v>6.5217391304347797E-2</v>
      </c>
      <c r="AY662" s="16">
        <v>0.5</v>
      </c>
      <c r="AZ662" s="16" t="s">
        <v>134</v>
      </c>
      <c r="BA662" s="16">
        <v>0.28571428571428598</v>
      </c>
      <c r="BB662" s="16">
        <v>0.21212121212121199</v>
      </c>
      <c r="BC662" s="16">
        <v>0.16666666666666699</v>
      </c>
      <c r="BD662" s="16">
        <v>0</v>
      </c>
      <c r="BE662" s="16">
        <v>8.98876404494382E-2</v>
      </c>
      <c r="BF662" s="16">
        <v>0.1</v>
      </c>
      <c r="BG662" s="16">
        <v>0.5</v>
      </c>
      <c r="BH662" s="16">
        <v>0.24242424242424199</v>
      </c>
      <c r="BI662" s="16">
        <v>0.2</v>
      </c>
      <c r="BJ662" s="16">
        <v>0</v>
      </c>
      <c r="BK662" s="16">
        <v>0.30769230769230799</v>
      </c>
      <c r="BL662" s="16">
        <v>0.266666666666667</v>
      </c>
      <c r="BM662" s="16">
        <v>0.25</v>
      </c>
      <c r="BN662" s="16">
        <v>0.16666666666666699</v>
      </c>
      <c r="BO662" s="16"/>
      <c r="BP662" s="16">
        <v>0.13703703703703701</v>
      </c>
      <c r="BQ662" s="16"/>
      <c r="BR662" s="16">
        <v>0.169550173010381</v>
      </c>
      <c r="BS662" s="16"/>
      <c r="BT662" s="16">
        <v>8.55855855855856E-2</v>
      </c>
    </row>
    <row r="663" spans="2:72" x14ac:dyDescent="0.2">
      <c r="B663" t="s">
        <v>294</v>
      </c>
      <c r="C663" s="16">
        <v>5.0595238095238103E-2</v>
      </c>
      <c r="D663" s="16">
        <v>5.6910569105691103E-2</v>
      </c>
      <c r="E663" s="16">
        <v>9.6774193548387094E-2</v>
      </c>
      <c r="F663" s="16">
        <v>0.11111111111111099</v>
      </c>
      <c r="G663" s="16">
        <v>0.04</v>
      </c>
      <c r="H663" s="16">
        <v>5.8823529411764698E-2</v>
      </c>
      <c r="I663" s="16">
        <v>0</v>
      </c>
      <c r="J663" s="16">
        <v>5.2631578947368397E-2</v>
      </c>
      <c r="K663" s="16">
        <v>0</v>
      </c>
      <c r="L663" s="16">
        <v>5.8823529411764698E-2</v>
      </c>
      <c r="M663" s="16">
        <v>0</v>
      </c>
      <c r="N663" s="16">
        <v>0</v>
      </c>
      <c r="O663" s="16">
        <v>0.16666666666666699</v>
      </c>
      <c r="P663" s="16"/>
      <c r="Q663" s="16">
        <v>0.16666666666666699</v>
      </c>
      <c r="R663" s="16">
        <v>0.14285714285714299</v>
      </c>
      <c r="S663" s="16">
        <v>0.125</v>
      </c>
      <c r="T663" s="16">
        <v>0.1875</v>
      </c>
      <c r="U663" s="16">
        <v>0.105263157894737</v>
      </c>
      <c r="V663" s="16">
        <v>3.5714285714285698E-2</v>
      </c>
      <c r="W663" s="16">
        <v>2.9411764705882401E-2</v>
      </c>
      <c r="X663" s="16">
        <v>0</v>
      </c>
      <c r="Y663" s="16">
        <v>0.04</v>
      </c>
      <c r="Z663" s="16"/>
      <c r="AA663" s="16">
        <v>8.4745762711864403E-2</v>
      </c>
      <c r="AB663" s="16">
        <v>3.2110091743119303E-2</v>
      </c>
      <c r="AC663" s="16"/>
      <c r="AD663" s="16">
        <v>0.05</v>
      </c>
      <c r="AE663" s="16">
        <v>0.18181818181818199</v>
      </c>
      <c r="AF663" s="16">
        <v>0</v>
      </c>
      <c r="AG663" s="16">
        <v>0.11111111111111099</v>
      </c>
      <c r="AH663" s="16">
        <v>8.3333333333333301E-2</v>
      </c>
      <c r="AI663" s="16">
        <v>6.4516129032258104E-2</v>
      </c>
      <c r="AJ663" s="16">
        <v>3.9215686274509803E-2</v>
      </c>
      <c r="AK663" s="16">
        <v>4.7619047619047603E-2</v>
      </c>
      <c r="AL663" s="16">
        <v>0.04</v>
      </c>
      <c r="AM663" s="16">
        <v>2.5641025641025599E-2</v>
      </c>
      <c r="AN663" s="16"/>
      <c r="AO663" s="16">
        <v>9.4736842105263203E-2</v>
      </c>
      <c r="AP663" s="16">
        <v>5.4945054945054903E-2</v>
      </c>
      <c r="AQ663" s="16">
        <v>3.94736842105263E-2</v>
      </c>
      <c r="AR663" s="16">
        <v>0</v>
      </c>
      <c r="AS663" s="16">
        <v>0</v>
      </c>
      <c r="AT663" s="16">
        <v>0</v>
      </c>
      <c r="AU663" s="16"/>
      <c r="AV663" s="16">
        <v>0</v>
      </c>
      <c r="AW663" s="16">
        <v>0</v>
      </c>
      <c r="AX663" s="16">
        <v>0</v>
      </c>
      <c r="AY663" s="16">
        <v>0</v>
      </c>
      <c r="AZ663" s="16" t="s">
        <v>134</v>
      </c>
      <c r="BA663" s="16">
        <v>0</v>
      </c>
      <c r="BB663" s="16">
        <v>9.0909090909090898E-2</v>
      </c>
      <c r="BC663" s="16">
        <v>0</v>
      </c>
      <c r="BD663" s="16">
        <v>0</v>
      </c>
      <c r="BE663" s="16">
        <v>6.7415730337078594E-2</v>
      </c>
      <c r="BF663" s="16">
        <v>0</v>
      </c>
      <c r="BG663" s="16">
        <v>0.16666666666666699</v>
      </c>
      <c r="BH663" s="16">
        <v>6.0606060606060601E-2</v>
      </c>
      <c r="BI663" s="16">
        <v>0</v>
      </c>
      <c r="BJ663" s="16">
        <v>0.14285714285714299</v>
      </c>
      <c r="BK663" s="16">
        <v>0.230769230769231</v>
      </c>
      <c r="BL663" s="16">
        <v>0</v>
      </c>
      <c r="BM663" s="16">
        <v>0.125</v>
      </c>
      <c r="BN663" s="16">
        <v>0</v>
      </c>
      <c r="BO663" s="16"/>
      <c r="BP663" s="16">
        <v>3.7037037037037E-2</v>
      </c>
      <c r="BQ663" s="16"/>
      <c r="BR663" s="16">
        <v>3.8062283737024201E-2</v>
      </c>
      <c r="BS663" s="16"/>
      <c r="BT663" s="16">
        <v>5.4054054054054099E-2</v>
      </c>
    </row>
    <row r="664" spans="2:72" x14ac:dyDescent="0.2">
      <c r="B664" t="s">
        <v>295</v>
      </c>
      <c r="C664" s="16">
        <v>8.9285714285714298E-3</v>
      </c>
      <c r="D664" s="16">
        <v>8.1300813008130107E-3</v>
      </c>
      <c r="E664" s="16">
        <v>0</v>
      </c>
      <c r="F664" s="16">
        <v>0</v>
      </c>
      <c r="G664" s="16">
        <v>0</v>
      </c>
      <c r="H664" s="16">
        <v>0</v>
      </c>
      <c r="I664" s="16">
        <v>2.6315789473684199E-2</v>
      </c>
      <c r="J664" s="16">
        <v>0</v>
      </c>
      <c r="K664" s="16">
        <v>0</v>
      </c>
      <c r="L664" s="16">
        <v>2.9411764705882401E-2</v>
      </c>
      <c r="M664" s="16">
        <v>0</v>
      </c>
      <c r="N664" s="16">
        <v>0</v>
      </c>
      <c r="O664" s="16">
        <v>0</v>
      </c>
      <c r="P664" s="16"/>
      <c r="Q664" s="16">
        <v>0</v>
      </c>
      <c r="R664" s="16">
        <v>0</v>
      </c>
      <c r="S664" s="16">
        <v>0</v>
      </c>
      <c r="T664" s="16">
        <v>0</v>
      </c>
      <c r="U664" s="16">
        <v>0</v>
      </c>
      <c r="V664" s="16">
        <v>0</v>
      </c>
      <c r="W664" s="16">
        <v>0</v>
      </c>
      <c r="X664" s="16">
        <v>0</v>
      </c>
      <c r="Y664" s="16">
        <v>1.7142857142857099E-2</v>
      </c>
      <c r="Z664" s="16"/>
      <c r="AA664" s="16">
        <v>0</v>
      </c>
      <c r="AB664" s="16">
        <v>1.3761467889908299E-2</v>
      </c>
      <c r="AC664" s="16"/>
      <c r="AD664" s="16">
        <v>0.05</v>
      </c>
      <c r="AE664" s="16">
        <v>0</v>
      </c>
      <c r="AF664" s="16">
        <v>0</v>
      </c>
      <c r="AG664" s="16">
        <v>0</v>
      </c>
      <c r="AH664" s="16">
        <v>0</v>
      </c>
      <c r="AI664" s="16">
        <v>0</v>
      </c>
      <c r="AJ664" s="16">
        <v>3.9215686274509803E-2</v>
      </c>
      <c r="AK664" s="16">
        <v>0</v>
      </c>
      <c r="AL664" s="16">
        <v>0</v>
      </c>
      <c r="AM664" s="16">
        <v>0</v>
      </c>
      <c r="AN664" s="16"/>
      <c r="AO664" s="16">
        <v>1.05263157894737E-2</v>
      </c>
      <c r="AP664" s="16">
        <v>1.0989010989011E-2</v>
      </c>
      <c r="AQ664" s="16">
        <v>1.3157894736842099E-2</v>
      </c>
      <c r="AR664" s="16">
        <v>0</v>
      </c>
      <c r="AS664" s="16">
        <v>0</v>
      </c>
      <c r="AT664" s="16">
        <v>0</v>
      </c>
      <c r="AU664" s="16"/>
      <c r="AV664" s="16">
        <v>0</v>
      </c>
      <c r="AW664" s="16">
        <v>1</v>
      </c>
      <c r="AX664" s="16">
        <v>0</v>
      </c>
      <c r="AY664" s="16">
        <v>0</v>
      </c>
      <c r="AZ664" s="16" t="s">
        <v>134</v>
      </c>
      <c r="BA664" s="16">
        <v>0</v>
      </c>
      <c r="BB664" s="16">
        <v>0</v>
      </c>
      <c r="BC664" s="16">
        <v>0</v>
      </c>
      <c r="BD664" s="16">
        <v>0</v>
      </c>
      <c r="BE664" s="16">
        <v>2.2471910112359501E-2</v>
      </c>
      <c r="BF664" s="16">
        <v>0</v>
      </c>
      <c r="BG664" s="16">
        <v>0</v>
      </c>
      <c r="BH664" s="16">
        <v>0</v>
      </c>
      <c r="BI664" s="16">
        <v>0</v>
      </c>
      <c r="BJ664" s="16">
        <v>0</v>
      </c>
      <c r="BK664" s="16">
        <v>0</v>
      </c>
      <c r="BL664" s="16">
        <v>0</v>
      </c>
      <c r="BM664" s="16">
        <v>0</v>
      </c>
      <c r="BN664" s="16">
        <v>0</v>
      </c>
      <c r="BO664" s="16"/>
      <c r="BP664" s="16">
        <v>1.1111111111111099E-2</v>
      </c>
      <c r="BQ664" s="16"/>
      <c r="BR664" s="16">
        <v>6.9204152249135002E-3</v>
      </c>
      <c r="BS664" s="16"/>
      <c r="BT664" s="16">
        <v>9.0090090090090107E-3</v>
      </c>
    </row>
    <row r="665" spans="2:72" x14ac:dyDescent="0.2">
      <c r="B665" t="s">
        <v>90</v>
      </c>
      <c r="C665" s="16">
        <v>2.9761904761904799E-3</v>
      </c>
      <c r="D665" s="16">
        <v>8.1300813008130107E-3</v>
      </c>
      <c r="E665" s="16">
        <v>0</v>
      </c>
      <c r="F665" s="16">
        <v>0</v>
      </c>
      <c r="G665" s="16">
        <v>0</v>
      </c>
      <c r="H665" s="16">
        <v>0</v>
      </c>
      <c r="I665" s="16">
        <v>0</v>
      </c>
      <c r="J665" s="16">
        <v>0</v>
      </c>
      <c r="K665" s="16">
        <v>0</v>
      </c>
      <c r="L665" s="16">
        <v>0</v>
      </c>
      <c r="M665" s="16">
        <v>0</v>
      </c>
      <c r="N665" s="16">
        <v>0</v>
      </c>
      <c r="O665" s="16">
        <v>0</v>
      </c>
      <c r="P665" s="16"/>
      <c r="Q665" s="16">
        <v>0</v>
      </c>
      <c r="R665" s="16">
        <v>0</v>
      </c>
      <c r="S665" s="16">
        <v>0</v>
      </c>
      <c r="T665" s="16">
        <v>0</v>
      </c>
      <c r="U665" s="16">
        <v>5.2631578947368397E-2</v>
      </c>
      <c r="V665" s="16">
        <v>0</v>
      </c>
      <c r="W665" s="16">
        <v>0</v>
      </c>
      <c r="X665" s="16">
        <v>0</v>
      </c>
      <c r="Y665" s="16">
        <v>0</v>
      </c>
      <c r="Z665" s="16"/>
      <c r="AA665" s="16">
        <v>8.4745762711864406E-3</v>
      </c>
      <c r="AB665" s="16">
        <v>0</v>
      </c>
      <c r="AC665" s="16"/>
      <c r="AD665" s="16">
        <v>0</v>
      </c>
      <c r="AE665" s="16">
        <v>0</v>
      </c>
      <c r="AF665" s="16">
        <v>0</v>
      </c>
      <c r="AG665" s="16">
        <v>0</v>
      </c>
      <c r="AH665" s="16">
        <v>0</v>
      </c>
      <c r="AI665" s="16">
        <v>0</v>
      </c>
      <c r="AJ665" s="16">
        <v>0</v>
      </c>
      <c r="AK665" s="16">
        <v>0</v>
      </c>
      <c r="AL665" s="16">
        <v>0</v>
      </c>
      <c r="AM665" s="16">
        <v>1.2820512820512799E-2</v>
      </c>
      <c r="AN665" s="16"/>
      <c r="AO665" s="16">
        <v>0</v>
      </c>
      <c r="AP665" s="16">
        <v>0</v>
      </c>
      <c r="AQ665" s="16">
        <v>1.3157894736842099E-2</v>
      </c>
      <c r="AR665" s="16">
        <v>0</v>
      </c>
      <c r="AS665" s="16">
        <v>0</v>
      </c>
      <c r="AT665" s="16">
        <v>0</v>
      </c>
      <c r="AU665" s="16"/>
      <c r="AV665" s="16">
        <v>0</v>
      </c>
      <c r="AW665" s="16">
        <v>0</v>
      </c>
      <c r="AX665" s="16">
        <v>0</v>
      </c>
      <c r="AY665" s="16">
        <v>0</v>
      </c>
      <c r="AZ665" s="16" t="s">
        <v>134</v>
      </c>
      <c r="BA665" s="16">
        <v>0</v>
      </c>
      <c r="BB665" s="16">
        <v>0</v>
      </c>
      <c r="BC665" s="16">
        <v>0</v>
      </c>
      <c r="BD665" s="16">
        <v>0</v>
      </c>
      <c r="BE665" s="16">
        <v>0</v>
      </c>
      <c r="BF665" s="16">
        <v>0</v>
      </c>
      <c r="BG665" s="16">
        <v>0</v>
      </c>
      <c r="BH665" s="16">
        <v>0</v>
      </c>
      <c r="BI665" s="16">
        <v>0</v>
      </c>
      <c r="BJ665" s="16">
        <v>0</v>
      </c>
      <c r="BK665" s="16">
        <v>0</v>
      </c>
      <c r="BL665" s="16">
        <v>0</v>
      </c>
      <c r="BM665" s="16">
        <v>0</v>
      </c>
      <c r="BN665" s="16">
        <v>8.3333333333333301E-2</v>
      </c>
      <c r="BO665" s="16"/>
      <c r="BP665" s="16">
        <v>3.7037037037036999E-3</v>
      </c>
      <c r="BQ665" s="16"/>
      <c r="BR665" s="16">
        <v>3.4602076124567501E-3</v>
      </c>
      <c r="BS665" s="16"/>
      <c r="BT665" s="16">
        <v>4.5045045045045001E-3</v>
      </c>
    </row>
    <row r="666" spans="2:72" x14ac:dyDescent="0.2">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row>
    <row r="667" spans="2:72" x14ac:dyDescent="0.2">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row>
    <row r="668" spans="2:72" x14ac:dyDescent="0.2">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row>
    <row r="669" spans="2:72" x14ac:dyDescent="0.2">
      <c r="B669" s="6" t="s">
        <v>343</v>
      </c>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row>
    <row r="670" spans="2:72" x14ac:dyDescent="0.2">
      <c r="B670" s="22" t="s">
        <v>297</v>
      </c>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row>
    <row r="671" spans="2:72" x14ac:dyDescent="0.2">
      <c r="B671" t="s">
        <v>306</v>
      </c>
      <c r="C671" s="16">
        <v>0.351190476190476</v>
      </c>
      <c r="D671" s="16">
        <v>0.35772357723577197</v>
      </c>
      <c r="E671" s="16">
        <v>0.38709677419354799</v>
      </c>
      <c r="F671" s="16">
        <v>0.22222222222222199</v>
      </c>
      <c r="G671" s="16">
        <v>0.32</v>
      </c>
      <c r="H671" s="16">
        <v>0.23529411764705899</v>
      </c>
      <c r="I671" s="16">
        <v>0.394736842105263</v>
      </c>
      <c r="J671" s="16">
        <v>0.36842105263157898</v>
      </c>
      <c r="K671" s="16">
        <v>0.45454545454545497</v>
      </c>
      <c r="L671" s="16">
        <v>0.26470588235294101</v>
      </c>
      <c r="M671" s="16">
        <v>0.2</v>
      </c>
      <c r="N671" s="16">
        <v>0.53846153846153799</v>
      </c>
      <c r="O671" s="16">
        <v>0.5</v>
      </c>
      <c r="P671" s="16"/>
      <c r="Q671" s="16">
        <v>0</v>
      </c>
      <c r="R671" s="16">
        <v>0.28571428571428598</v>
      </c>
      <c r="S671" s="16">
        <v>0.25</v>
      </c>
      <c r="T671" s="16">
        <v>0.5</v>
      </c>
      <c r="U671" s="16">
        <v>0.21052631578947401</v>
      </c>
      <c r="V671" s="16">
        <v>0.35714285714285698</v>
      </c>
      <c r="W671" s="16">
        <v>0.23529411764705899</v>
      </c>
      <c r="X671" s="16">
        <v>0.30232558139534899</v>
      </c>
      <c r="Y671" s="16">
        <v>0.40571428571428603</v>
      </c>
      <c r="Z671" s="16"/>
      <c r="AA671" s="16">
        <v>0.28813559322033899</v>
      </c>
      <c r="AB671" s="16">
        <v>0.38532110091743099</v>
      </c>
      <c r="AC671" s="16"/>
      <c r="AD671" s="16">
        <v>0.25</v>
      </c>
      <c r="AE671" s="16">
        <v>0.18181818181818199</v>
      </c>
      <c r="AF671" s="16">
        <v>0.1</v>
      </c>
      <c r="AG671" s="16">
        <v>0.27777777777777801</v>
      </c>
      <c r="AH671" s="16">
        <v>0.5</v>
      </c>
      <c r="AI671" s="16">
        <v>0.38709677419354799</v>
      </c>
      <c r="AJ671" s="16">
        <v>0.37254901960784298</v>
      </c>
      <c r="AK671" s="16">
        <v>0.35714285714285698</v>
      </c>
      <c r="AL671" s="16">
        <v>0.3</v>
      </c>
      <c r="AM671" s="16">
        <v>0.41025641025641002</v>
      </c>
      <c r="AN671" s="16"/>
      <c r="AO671" s="16">
        <v>0.28421052631578902</v>
      </c>
      <c r="AP671" s="16">
        <v>0.39560439560439598</v>
      </c>
      <c r="AQ671" s="16">
        <v>0.32894736842105299</v>
      </c>
      <c r="AR671" s="16">
        <v>0.28947368421052599</v>
      </c>
      <c r="AS671" s="16">
        <v>0.5625</v>
      </c>
      <c r="AT671" s="16">
        <v>0.5</v>
      </c>
      <c r="AU671" s="16"/>
      <c r="AV671" s="16">
        <v>0</v>
      </c>
      <c r="AW671" s="16">
        <v>1</v>
      </c>
      <c r="AX671" s="16">
        <v>0.5</v>
      </c>
      <c r="AY671" s="16">
        <v>0.25</v>
      </c>
      <c r="AZ671" s="16" t="s">
        <v>134</v>
      </c>
      <c r="BA671" s="16">
        <v>0.14285714285714299</v>
      </c>
      <c r="BB671" s="16">
        <v>0.33333333333333298</v>
      </c>
      <c r="BC671" s="16">
        <v>0.66666666666666696</v>
      </c>
      <c r="BD671" s="16">
        <v>0</v>
      </c>
      <c r="BE671" s="16">
        <v>0.41573033707865198</v>
      </c>
      <c r="BF671" s="16">
        <v>0.375</v>
      </c>
      <c r="BG671" s="16">
        <v>0</v>
      </c>
      <c r="BH671" s="16">
        <v>0.21212121212121199</v>
      </c>
      <c r="BI671" s="16">
        <v>0.2</v>
      </c>
      <c r="BJ671" s="16">
        <v>0.14285714285714299</v>
      </c>
      <c r="BK671" s="16">
        <v>0.30769230769230799</v>
      </c>
      <c r="BL671" s="16">
        <v>0.33333333333333298</v>
      </c>
      <c r="BM671" s="16">
        <v>0.375</v>
      </c>
      <c r="BN671" s="16">
        <v>0.25</v>
      </c>
      <c r="BO671" s="16"/>
      <c r="BP671" s="16">
        <v>0.36666666666666697</v>
      </c>
      <c r="BQ671" s="16"/>
      <c r="BR671" s="16">
        <v>0.34256055363321802</v>
      </c>
      <c r="BS671" s="16"/>
      <c r="BT671" s="16">
        <v>0.40090090090090102</v>
      </c>
    </row>
    <row r="672" spans="2:72" x14ac:dyDescent="0.2">
      <c r="B672" t="s">
        <v>307</v>
      </c>
      <c r="C672" s="16">
        <v>0.51190476190476197</v>
      </c>
      <c r="D672" s="16">
        <v>0.48780487804877998</v>
      </c>
      <c r="E672" s="16">
        <v>0.54838709677419395</v>
      </c>
      <c r="F672" s="16">
        <v>0.44444444444444398</v>
      </c>
      <c r="G672" s="16">
        <v>0.52</v>
      </c>
      <c r="H672" s="16">
        <v>0.52941176470588203</v>
      </c>
      <c r="I672" s="16">
        <v>0.5</v>
      </c>
      <c r="J672" s="16">
        <v>0.42105263157894701</v>
      </c>
      <c r="K672" s="16">
        <v>0.54545454545454497</v>
      </c>
      <c r="L672" s="16">
        <v>0.64705882352941202</v>
      </c>
      <c r="M672" s="16">
        <v>0.6</v>
      </c>
      <c r="N672" s="16">
        <v>0.38461538461538503</v>
      </c>
      <c r="O672" s="16">
        <v>0.5</v>
      </c>
      <c r="P672" s="16"/>
      <c r="Q672" s="16">
        <v>0.66666666666666696</v>
      </c>
      <c r="R672" s="16">
        <v>0.42857142857142899</v>
      </c>
      <c r="S672" s="16">
        <v>0.5</v>
      </c>
      <c r="T672" s="16">
        <v>0.4375</v>
      </c>
      <c r="U672" s="16">
        <v>0.78947368421052599</v>
      </c>
      <c r="V672" s="16">
        <v>0.53571428571428603</v>
      </c>
      <c r="W672" s="16">
        <v>0.61764705882352899</v>
      </c>
      <c r="X672" s="16">
        <v>0.60465116279069797</v>
      </c>
      <c r="Y672" s="16">
        <v>0.44</v>
      </c>
      <c r="Z672" s="16"/>
      <c r="AA672" s="16">
        <v>0.58474576271186396</v>
      </c>
      <c r="AB672" s="16">
        <v>0.47247706422018299</v>
      </c>
      <c r="AC672" s="16"/>
      <c r="AD672" s="16">
        <v>0.5</v>
      </c>
      <c r="AE672" s="16">
        <v>0.54545454545454497</v>
      </c>
      <c r="AF672" s="16">
        <v>0.8</v>
      </c>
      <c r="AG672" s="16">
        <v>0.61111111111111105</v>
      </c>
      <c r="AH672" s="16">
        <v>0.45833333333333298</v>
      </c>
      <c r="AI672" s="16">
        <v>0.54838709677419395</v>
      </c>
      <c r="AJ672" s="16">
        <v>0.45098039215686297</v>
      </c>
      <c r="AK672" s="16">
        <v>0.57142857142857095</v>
      </c>
      <c r="AL672" s="16">
        <v>0.6</v>
      </c>
      <c r="AM672" s="16">
        <v>0.41025641025641002</v>
      </c>
      <c r="AN672" s="16"/>
      <c r="AO672" s="16">
        <v>0.557894736842105</v>
      </c>
      <c r="AP672" s="16">
        <v>0.46153846153846201</v>
      </c>
      <c r="AQ672" s="16">
        <v>0.56578947368421095</v>
      </c>
      <c r="AR672" s="16">
        <v>0.63157894736842102</v>
      </c>
      <c r="AS672" s="16">
        <v>0.28125</v>
      </c>
      <c r="AT672" s="16">
        <v>0</v>
      </c>
      <c r="AU672" s="16"/>
      <c r="AV672" s="16">
        <v>1</v>
      </c>
      <c r="AW672" s="16">
        <v>0</v>
      </c>
      <c r="AX672" s="16">
        <v>0.34782608695652201</v>
      </c>
      <c r="AY672" s="16">
        <v>0.75</v>
      </c>
      <c r="AZ672" s="16" t="s">
        <v>134</v>
      </c>
      <c r="BA672" s="16">
        <v>0.71428571428571397</v>
      </c>
      <c r="BB672" s="16">
        <v>0.48484848484848497</v>
      </c>
      <c r="BC672" s="16">
        <v>0.33333333333333298</v>
      </c>
      <c r="BD672" s="16">
        <v>0.66666666666666696</v>
      </c>
      <c r="BE672" s="16">
        <v>0.47191011235955099</v>
      </c>
      <c r="BF672" s="16">
        <v>0.52500000000000002</v>
      </c>
      <c r="BG672" s="16">
        <v>0.66666666666666696</v>
      </c>
      <c r="BH672" s="16">
        <v>0.63636363636363602</v>
      </c>
      <c r="BI672" s="16">
        <v>0.6</v>
      </c>
      <c r="BJ672" s="16">
        <v>0.85714285714285698</v>
      </c>
      <c r="BK672" s="16">
        <v>0.46153846153846201</v>
      </c>
      <c r="BL672" s="16">
        <v>0.53333333333333299</v>
      </c>
      <c r="BM672" s="16">
        <v>0.375</v>
      </c>
      <c r="BN672" s="16">
        <v>0.66666666666666696</v>
      </c>
      <c r="BO672" s="16"/>
      <c r="BP672" s="16">
        <v>0.50370370370370399</v>
      </c>
      <c r="BQ672" s="16"/>
      <c r="BR672" s="16">
        <v>0.49826989619377199</v>
      </c>
      <c r="BS672" s="16"/>
      <c r="BT672" s="16">
        <v>0.47297297297297303</v>
      </c>
    </row>
    <row r="673" spans="2:72" x14ac:dyDescent="0.2">
      <c r="B673" t="s">
        <v>308</v>
      </c>
      <c r="C673" s="16">
        <v>0.12797619047618999</v>
      </c>
      <c r="D673" s="16">
        <v>0.154471544715447</v>
      </c>
      <c r="E673" s="16">
        <v>3.2258064516128997E-2</v>
      </c>
      <c r="F673" s="16">
        <v>0.33333333333333298</v>
      </c>
      <c r="G673" s="16">
        <v>0.16</v>
      </c>
      <c r="H673" s="16">
        <v>0.23529411764705899</v>
      </c>
      <c r="I673" s="16">
        <v>0.105263157894737</v>
      </c>
      <c r="J673" s="16">
        <v>0.21052631578947401</v>
      </c>
      <c r="K673" s="16">
        <v>0</v>
      </c>
      <c r="L673" s="16">
        <v>5.8823529411764698E-2</v>
      </c>
      <c r="M673" s="16">
        <v>0.2</v>
      </c>
      <c r="N673" s="16">
        <v>0</v>
      </c>
      <c r="O673" s="16">
        <v>0</v>
      </c>
      <c r="P673" s="16"/>
      <c r="Q673" s="16">
        <v>0.33333333333333298</v>
      </c>
      <c r="R673" s="16">
        <v>0</v>
      </c>
      <c r="S673" s="16">
        <v>0.25</v>
      </c>
      <c r="T673" s="16">
        <v>6.25E-2</v>
      </c>
      <c r="U673" s="16">
        <v>0</v>
      </c>
      <c r="V673" s="16">
        <v>7.1428571428571397E-2</v>
      </c>
      <c r="W673" s="16">
        <v>0.14705882352941199</v>
      </c>
      <c r="X673" s="16">
        <v>9.3023255813953501E-2</v>
      </c>
      <c r="Y673" s="16">
        <v>0.154285714285714</v>
      </c>
      <c r="Z673" s="16"/>
      <c r="AA673" s="16">
        <v>0.101694915254237</v>
      </c>
      <c r="AB673" s="16">
        <v>0.142201834862385</v>
      </c>
      <c r="AC673" s="16"/>
      <c r="AD673" s="16">
        <v>0.15</v>
      </c>
      <c r="AE673" s="16">
        <v>0.27272727272727298</v>
      </c>
      <c r="AF673" s="16">
        <v>0.1</v>
      </c>
      <c r="AG673" s="16">
        <v>5.5555555555555601E-2</v>
      </c>
      <c r="AH673" s="16">
        <v>4.1666666666666699E-2</v>
      </c>
      <c r="AI673" s="16">
        <v>6.4516129032258104E-2</v>
      </c>
      <c r="AJ673" s="16">
        <v>0.17647058823529399</v>
      </c>
      <c r="AK673" s="16">
        <v>7.1428571428571397E-2</v>
      </c>
      <c r="AL673" s="16">
        <v>0.1</v>
      </c>
      <c r="AM673" s="16">
        <v>0.17948717948717899</v>
      </c>
      <c r="AN673" s="16"/>
      <c r="AO673" s="16">
        <v>0.14736842105263201</v>
      </c>
      <c r="AP673" s="16">
        <v>0.14285714285714299</v>
      </c>
      <c r="AQ673" s="16">
        <v>0.105263157894737</v>
      </c>
      <c r="AR673" s="16">
        <v>7.8947368421052599E-2</v>
      </c>
      <c r="AS673" s="16">
        <v>0.15625</v>
      </c>
      <c r="AT673" s="16">
        <v>0</v>
      </c>
      <c r="AU673" s="16"/>
      <c r="AV673" s="16">
        <v>0</v>
      </c>
      <c r="AW673" s="16">
        <v>0</v>
      </c>
      <c r="AX673" s="16">
        <v>0.15217391304347799</v>
      </c>
      <c r="AY673" s="16">
        <v>0</v>
      </c>
      <c r="AZ673" s="16" t="s">
        <v>134</v>
      </c>
      <c r="BA673" s="16">
        <v>0.14285714285714299</v>
      </c>
      <c r="BB673" s="16">
        <v>0.18181818181818199</v>
      </c>
      <c r="BC673" s="16">
        <v>0</v>
      </c>
      <c r="BD673" s="16">
        <v>0.33333333333333298</v>
      </c>
      <c r="BE673" s="16">
        <v>0.101123595505618</v>
      </c>
      <c r="BF673" s="16">
        <v>0.1</v>
      </c>
      <c r="BG673" s="16">
        <v>0.33333333333333298</v>
      </c>
      <c r="BH673" s="16">
        <v>0.15151515151515199</v>
      </c>
      <c r="BI673" s="16">
        <v>0.2</v>
      </c>
      <c r="BJ673" s="16">
        <v>0</v>
      </c>
      <c r="BK673" s="16">
        <v>0.230769230769231</v>
      </c>
      <c r="BL673" s="16">
        <v>0.133333333333333</v>
      </c>
      <c r="BM673" s="16">
        <v>0.125</v>
      </c>
      <c r="BN673" s="16">
        <v>0</v>
      </c>
      <c r="BO673" s="16"/>
      <c r="BP673" s="16">
        <v>0.122222222222222</v>
      </c>
      <c r="BQ673" s="16"/>
      <c r="BR673" s="16">
        <v>0.14878892733564</v>
      </c>
      <c r="BS673" s="16"/>
      <c r="BT673" s="16">
        <v>0.121621621621622</v>
      </c>
    </row>
    <row r="674" spans="2:72" x14ac:dyDescent="0.2">
      <c r="B674" t="s">
        <v>90</v>
      </c>
      <c r="C674" s="16">
        <v>8.9285714285714298E-3</v>
      </c>
      <c r="D674" s="16">
        <v>0</v>
      </c>
      <c r="E674" s="16">
        <v>3.2258064516128997E-2</v>
      </c>
      <c r="F674" s="16">
        <v>0</v>
      </c>
      <c r="G674" s="16">
        <v>0</v>
      </c>
      <c r="H674" s="16">
        <v>0</v>
      </c>
      <c r="I674" s="16">
        <v>0</v>
      </c>
      <c r="J674" s="16">
        <v>0</v>
      </c>
      <c r="K674" s="16">
        <v>0</v>
      </c>
      <c r="L674" s="16">
        <v>2.9411764705882401E-2</v>
      </c>
      <c r="M674" s="16">
        <v>0</v>
      </c>
      <c r="N674" s="16">
        <v>7.69230769230769E-2</v>
      </c>
      <c r="O674" s="16">
        <v>0</v>
      </c>
      <c r="P674" s="16"/>
      <c r="Q674" s="16">
        <v>0</v>
      </c>
      <c r="R674" s="16">
        <v>0.28571428571428598</v>
      </c>
      <c r="S674" s="16">
        <v>0</v>
      </c>
      <c r="T674" s="16">
        <v>0</v>
      </c>
      <c r="U674" s="16">
        <v>0</v>
      </c>
      <c r="V674" s="16">
        <v>3.5714285714285698E-2</v>
      </c>
      <c r="W674" s="16">
        <v>0</v>
      </c>
      <c r="X674" s="16">
        <v>0</v>
      </c>
      <c r="Y674" s="16">
        <v>0</v>
      </c>
      <c r="Z674" s="16"/>
      <c r="AA674" s="16">
        <v>2.5423728813559299E-2</v>
      </c>
      <c r="AB674" s="16">
        <v>0</v>
      </c>
      <c r="AC674" s="16"/>
      <c r="AD674" s="16">
        <v>0.1</v>
      </c>
      <c r="AE674" s="16">
        <v>0</v>
      </c>
      <c r="AF674" s="16">
        <v>0</v>
      </c>
      <c r="AG674" s="16">
        <v>5.5555555555555601E-2</v>
      </c>
      <c r="AH674" s="16">
        <v>0</v>
      </c>
      <c r="AI674" s="16">
        <v>0</v>
      </c>
      <c r="AJ674" s="16">
        <v>0</v>
      </c>
      <c r="AK674" s="16">
        <v>0</v>
      </c>
      <c r="AL674" s="16">
        <v>0</v>
      </c>
      <c r="AM674" s="16">
        <v>0</v>
      </c>
      <c r="AN674" s="16"/>
      <c r="AO674" s="16">
        <v>1.05263157894737E-2</v>
      </c>
      <c r="AP674" s="16">
        <v>0</v>
      </c>
      <c r="AQ674" s="16">
        <v>0</v>
      </c>
      <c r="AR674" s="16">
        <v>0</v>
      </c>
      <c r="AS674" s="16">
        <v>0</v>
      </c>
      <c r="AT674" s="16">
        <v>0.5</v>
      </c>
      <c r="AU674" s="16"/>
      <c r="AV674" s="16">
        <v>0</v>
      </c>
      <c r="AW674" s="16">
        <v>0</v>
      </c>
      <c r="AX674" s="16">
        <v>0</v>
      </c>
      <c r="AY674" s="16">
        <v>0</v>
      </c>
      <c r="AZ674" s="16" t="s">
        <v>134</v>
      </c>
      <c r="BA674" s="16">
        <v>0</v>
      </c>
      <c r="BB674" s="16">
        <v>0</v>
      </c>
      <c r="BC674" s="16">
        <v>0</v>
      </c>
      <c r="BD674" s="16">
        <v>0</v>
      </c>
      <c r="BE674" s="16">
        <v>1.1235955056179799E-2</v>
      </c>
      <c r="BF674" s="16">
        <v>0</v>
      </c>
      <c r="BG674" s="16">
        <v>0</v>
      </c>
      <c r="BH674" s="16">
        <v>0</v>
      </c>
      <c r="BI674" s="16">
        <v>0</v>
      </c>
      <c r="BJ674" s="16">
        <v>0</v>
      </c>
      <c r="BK674" s="16">
        <v>0</v>
      </c>
      <c r="BL674" s="16">
        <v>0</v>
      </c>
      <c r="BM674" s="16">
        <v>0.125</v>
      </c>
      <c r="BN674" s="16">
        <v>8.3333333333333301E-2</v>
      </c>
      <c r="BO674" s="16"/>
      <c r="BP674" s="16">
        <v>7.4074074074074103E-3</v>
      </c>
      <c r="BQ674" s="16"/>
      <c r="BR674" s="16">
        <v>1.03806228373702E-2</v>
      </c>
      <c r="BS674" s="16"/>
      <c r="BT674" s="16">
        <v>4.5045045045045001E-3</v>
      </c>
    </row>
    <row r="675" spans="2:72" x14ac:dyDescent="0.2">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row>
    <row r="676" spans="2:72" x14ac:dyDescent="0.2">
      <c r="B676" s="6" t="s">
        <v>315</v>
      </c>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row>
    <row r="677" spans="2:72" x14ac:dyDescent="0.2">
      <c r="B677" s="22" t="s">
        <v>297</v>
      </c>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row>
    <row r="678" spans="2:72" x14ac:dyDescent="0.2">
      <c r="B678" t="s">
        <v>291</v>
      </c>
      <c r="C678" s="16">
        <v>0.476190476190476</v>
      </c>
      <c r="D678" s="16">
        <v>0.47154471544715398</v>
      </c>
      <c r="E678" s="16">
        <v>0.32258064516128998</v>
      </c>
      <c r="F678" s="16">
        <v>0.33333333333333298</v>
      </c>
      <c r="G678" s="16">
        <v>0.44</v>
      </c>
      <c r="H678" s="16">
        <v>0.58823529411764697</v>
      </c>
      <c r="I678" s="16">
        <v>0.60526315789473695</v>
      </c>
      <c r="J678" s="16">
        <v>0.36842105263157898</v>
      </c>
      <c r="K678" s="16">
        <v>0.54545454545454497</v>
      </c>
      <c r="L678" s="16">
        <v>0.47058823529411797</v>
      </c>
      <c r="M678" s="16">
        <v>0.2</v>
      </c>
      <c r="N678" s="16">
        <v>0.69230769230769196</v>
      </c>
      <c r="O678" s="16">
        <v>0.83333333333333304</v>
      </c>
      <c r="P678" s="16"/>
      <c r="Q678" s="16">
        <v>0.5</v>
      </c>
      <c r="R678" s="16">
        <v>0.14285714285714299</v>
      </c>
      <c r="S678" s="16">
        <v>0.5</v>
      </c>
      <c r="T678" s="16">
        <v>0.3125</v>
      </c>
      <c r="U678" s="16">
        <v>0.26315789473684198</v>
      </c>
      <c r="V678" s="16">
        <v>0.28571428571428598</v>
      </c>
      <c r="W678" s="16">
        <v>0.441176470588235</v>
      </c>
      <c r="X678" s="16">
        <v>0.46511627906976699</v>
      </c>
      <c r="Y678" s="16">
        <v>0.56571428571428595</v>
      </c>
      <c r="Z678" s="16"/>
      <c r="AA678" s="16">
        <v>0.34745762711864397</v>
      </c>
      <c r="AB678" s="16">
        <v>0.54587155963302703</v>
      </c>
      <c r="AC678" s="16"/>
      <c r="AD678" s="16">
        <v>0.25</v>
      </c>
      <c r="AE678" s="16">
        <v>0.45454545454545497</v>
      </c>
      <c r="AF678" s="16">
        <v>0.3</v>
      </c>
      <c r="AG678" s="16">
        <v>0.27777777777777801</v>
      </c>
      <c r="AH678" s="16">
        <v>0.5</v>
      </c>
      <c r="AI678" s="16">
        <v>0.25806451612903197</v>
      </c>
      <c r="AJ678" s="16">
        <v>0.45098039215686297</v>
      </c>
      <c r="AK678" s="16">
        <v>0.5</v>
      </c>
      <c r="AL678" s="16">
        <v>0.62</v>
      </c>
      <c r="AM678" s="16">
        <v>0.60256410256410298</v>
      </c>
      <c r="AN678" s="16"/>
      <c r="AO678" s="16">
        <v>0.35789473684210499</v>
      </c>
      <c r="AP678" s="16">
        <v>0.50549450549450503</v>
      </c>
      <c r="AQ678" s="16">
        <v>0.46052631578947401</v>
      </c>
      <c r="AR678" s="16">
        <v>0.52631578947368396</v>
      </c>
      <c r="AS678" s="16">
        <v>0.71875</v>
      </c>
      <c r="AT678" s="16">
        <v>0.5</v>
      </c>
      <c r="AU678" s="16"/>
      <c r="AV678" s="16">
        <v>1</v>
      </c>
      <c r="AW678" s="16">
        <v>0</v>
      </c>
      <c r="AX678" s="16">
        <v>0.60869565217391297</v>
      </c>
      <c r="AY678" s="16">
        <v>0.5</v>
      </c>
      <c r="AZ678" s="16" t="s">
        <v>134</v>
      </c>
      <c r="BA678" s="16">
        <v>0.64285714285714302</v>
      </c>
      <c r="BB678" s="16">
        <v>0.39393939393939398</v>
      </c>
      <c r="BC678" s="16">
        <v>0.5</v>
      </c>
      <c r="BD678" s="16">
        <v>0</v>
      </c>
      <c r="BE678" s="16">
        <v>0.53932584269662898</v>
      </c>
      <c r="BF678" s="16">
        <v>0.5</v>
      </c>
      <c r="BG678" s="16">
        <v>0.16666666666666699</v>
      </c>
      <c r="BH678" s="16">
        <v>0.27272727272727298</v>
      </c>
      <c r="BI678" s="16">
        <v>0.4</v>
      </c>
      <c r="BJ678" s="16">
        <v>0.57142857142857095</v>
      </c>
      <c r="BK678" s="16">
        <v>0.230769230769231</v>
      </c>
      <c r="BL678" s="16">
        <v>0.66666666666666696</v>
      </c>
      <c r="BM678" s="16">
        <v>0.5</v>
      </c>
      <c r="BN678" s="16">
        <v>0.25</v>
      </c>
      <c r="BO678" s="16"/>
      <c r="BP678" s="16">
        <v>0.5</v>
      </c>
      <c r="BQ678" s="16"/>
      <c r="BR678" s="16">
        <v>0.48788927335640098</v>
      </c>
      <c r="BS678" s="16"/>
      <c r="BT678" s="16">
        <v>0.50450450450450401</v>
      </c>
    </row>
    <row r="679" spans="2:72" x14ac:dyDescent="0.2">
      <c r="B679" t="s">
        <v>292</v>
      </c>
      <c r="C679" s="16">
        <v>0.398809523809524</v>
      </c>
      <c r="D679" s="16">
        <v>0.38211382113821102</v>
      </c>
      <c r="E679" s="16">
        <v>0.51612903225806495</v>
      </c>
      <c r="F679" s="16">
        <v>0.66666666666666696</v>
      </c>
      <c r="G679" s="16">
        <v>0.56000000000000005</v>
      </c>
      <c r="H679" s="16">
        <v>0.17647058823529399</v>
      </c>
      <c r="I679" s="16">
        <v>0.28947368421052599</v>
      </c>
      <c r="J679" s="16">
        <v>0.47368421052631599</v>
      </c>
      <c r="K679" s="16">
        <v>0.36363636363636398</v>
      </c>
      <c r="L679" s="16">
        <v>0.41176470588235298</v>
      </c>
      <c r="M679" s="16">
        <v>0.5</v>
      </c>
      <c r="N679" s="16">
        <v>0.30769230769230799</v>
      </c>
      <c r="O679" s="16">
        <v>0.16666666666666699</v>
      </c>
      <c r="P679" s="16"/>
      <c r="Q679" s="16">
        <v>0.5</v>
      </c>
      <c r="R679" s="16">
        <v>0.42857142857142899</v>
      </c>
      <c r="S679" s="16">
        <v>0.375</v>
      </c>
      <c r="T679" s="16">
        <v>0.5</v>
      </c>
      <c r="U679" s="16">
        <v>0.57894736842105299</v>
      </c>
      <c r="V679" s="16">
        <v>0.5</v>
      </c>
      <c r="W679" s="16">
        <v>0.35294117647058798</v>
      </c>
      <c r="X679" s="16">
        <v>0.44186046511627902</v>
      </c>
      <c r="Y679" s="16">
        <v>0.34857142857142898</v>
      </c>
      <c r="Z679" s="16"/>
      <c r="AA679" s="16">
        <v>0.45762711864406802</v>
      </c>
      <c r="AB679" s="16">
        <v>0.36697247706421998</v>
      </c>
      <c r="AC679" s="16"/>
      <c r="AD679" s="16">
        <v>0.6</v>
      </c>
      <c r="AE679" s="16">
        <v>0.36363636363636398</v>
      </c>
      <c r="AF679" s="16">
        <v>0.4</v>
      </c>
      <c r="AG679" s="16">
        <v>0.61111111111111105</v>
      </c>
      <c r="AH679" s="16">
        <v>0.33333333333333298</v>
      </c>
      <c r="AI679" s="16">
        <v>0.54838709677419395</v>
      </c>
      <c r="AJ679" s="16">
        <v>0.39215686274509798</v>
      </c>
      <c r="AK679" s="16">
        <v>0.38095238095238099</v>
      </c>
      <c r="AL679" s="16">
        <v>0.3</v>
      </c>
      <c r="AM679" s="16">
        <v>0.34615384615384598</v>
      </c>
      <c r="AN679" s="16"/>
      <c r="AO679" s="16">
        <v>0.46315789473684199</v>
      </c>
      <c r="AP679" s="16">
        <v>0.41758241758241799</v>
      </c>
      <c r="AQ679" s="16">
        <v>0.38157894736842102</v>
      </c>
      <c r="AR679" s="16">
        <v>0.34210526315789502</v>
      </c>
      <c r="AS679" s="16">
        <v>0.25</v>
      </c>
      <c r="AT679" s="16">
        <v>0.5</v>
      </c>
      <c r="AU679" s="16"/>
      <c r="AV679" s="16">
        <v>0</v>
      </c>
      <c r="AW679" s="16">
        <v>0</v>
      </c>
      <c r="AX679" s="16">
        <v>0.34782608695652201</v>
      </c>
      <c r="AY679" s="16">
        <v>0.5</v>
      </c>
      <c r="AZ679" s="16" t="s">
        <v>134</v>
      </c>
      <c r="BA679" s="16">
        <v>0.35714285714285698</v>
      </c>
      <c r="BB679" s="16">
        <v>0.45454545454545497</v>
      </c>
      <c r="BC679" s="16">
        <v>0.5</v>
      </c>
      <c r="BD679" s="16">
        <v>1</v>
      </c>
      <c r="BE679" s="16">
        <v>0.37078651685393299</v>
      </c>
      <c r="BF679" s="16">
        <v>0.35</v>
      </c>
      <c r="BG679" s="16">
        <v>0.66666666666666696</v>
      </c>
      <c r="BH679" s="16">
        <v>0.57575757575757602</v>
      </c>
      <c r="BI679" s="16">
        <v>0.6</v>
      </c>
      <c r="BJ679" s="16">
        <v>0.28571428571428598</v>
      </c>
      <c r="BK679" s="16">
        <v>0.38461538461538503</v>
      </c>
      <c r="BL679" s="16">
        <v>0.2</v>
      </c>
      <c r="BM679" s="16">
        <v>0</v>
      </c>
      <c r="BN679" s="16">
        <v>0.58333333333333304</v>
      </c>
      <c r="BO679" s="16"/>
      <c r="BP679" s="16">
        <v>0.38888888888888901</v>
      </c>
      <c r="BQ679" s="16"/>
      <c r="BR679" s="16">
        <v>0.38754325259515598</v>
      </c>
      <c r="BS679" s="16"/>
      <c r="BT679" s="16">
        <v>0.40090090090090102</v>
      </c>
    </row>
    <row r="680" spans="2:72" x14ac:dyDescent="0.2">
      <c r="B680" t="s">
        <v>293</v>
      </c>
      <c r="C680" s="16">
        <v>0.101190476190476</v>
      </c>
      <c r="D680" s="16">
        <v>0.13008130081300801</v>
      </c>
      <c r="E680" s="16">
        <v>0.12903225806451599</v>
      </c>
      <c r="F680" s="16">
        <v>0</v>
      </c>
      <c r="G680" s="16">
        <v>0</v>
      </c>
      <c r="H680" s="16">
        <v>0.11764705882352899</v>
      </c>
      <c r="I680" s="16">
        <v>7.8947368421052599E-2</v>
      </c>
      <c r="J680" s="16">
        <v>0.157894736842105</v>
      </c>
      <c r="K680" s="16">
        <v>9.0909090909090898E-2</v>
      </c>
      <c r="L680" s="16">
        <v>5.8823529411764698E-2</v>
      </c>
      <c r="M680" s="16">
        <v>0.3</v>
      </c>
      <c r="N680" s="16">
        <v>0</v>
      </c>
      <c r="O680" s="16">
        <v>0</v>
      </c>
      <c r="P680" s="16"/>
      <c r="Q680" s="16">
        <v>0</v>
      </c>
      <c r="R680" s="16">
        <v>0.14285714285714299</v>
      </c>
      <c r="S680" s="16">
        <v>0.125</v>
      </c>
      <c r="T680" s="16">
        <v>0.1875</v>
      </c>
      <c r="U680" s="16">
        <v>0.105263157894737</v>
      </c>
      <c r="V680" s="16">
        <v>0.14285714285714299</v>
      </c>
      <c r="W680" s="16">
        <v>0.20588235294117599</v>
      </c>
      <c r="X680" s="16">
        <v>9.3023255813953501E-2</v>
      </c>
      <c r="Y680" s="16">
        <v>6.8571428571428603E-2</v>
      </c>
      <c r="Z680" s="16"/>
      <c r="AA680" s="16">
        <v>0.152542372881356</v>
      </c>
      <c r="AB680" s="16">
        <v>7.3394495412843999E-2</v>
      </c>
      <c r="AC680" s="16"/>
      <c r="AD680" s="16">
        <v>0.05</v>
      </c>
      <c r="AE680" s="16">
        <v>0.18181818181818199</v>
      </c>
      <c r="AF680" s="16">
        <v>0.2</v>
      </c>
      <c r="AG680" s="16">
        <v>0.11111111111111099</v>
      </c>
      <c r="AH680" s="16">
        <v>8.3333333333333301E-2</v>
      </c>
      <c r="AI680" s="16">
        <v>0.19354838709677399</v>
      </c>
      <c r="AJ680" s="16">
        <v>0.15686274509803899</v>
      </c>
      <c r="AK680" s="16">
        <v>0.119047619047619</v>
      </c>
      <c r="AL680" s="16">
        <v>0.06</v>
      </c>
      <c r="AM680" s="16">
        <v>3.8461538461538498E-2</v>
      </c>
      <c r="AN680" s="16"/>
      <c r="AO680" s="16">
        <v>0.14736842105263201</v>
      </c>
      <c r="AP680" s="16">
        <v>7.69230769230769E-2</v>
      </c>
      <c r="AQ680" s="16">
        <v>0.118421052631579</v>
      </c>
      <c r="AR680" s="16">
        <v>7.8947368421052599E-2</v>
      </c>
      <c r="AS680" s="16">
        <v>3.125E-2</v>
      </c>
      <c r="AT680" s="16">
        <v>0</v>
      </c>
      <c r="AU680" s="16"/>
      <c r="AV680" s="16">
        <v>0</v>
      </c>
      <c r="AW680" s="16">
        <v>0</v>
      </c>
      <c r="AX680" s="16">
        <v>4.3478260869565202E-2</v>
      </c>
      <c r="AY680" s="16">
        <v>0</v>
      </c>
      <c r="AZ680" s="16" t="s">
        <v>134</v>
      </c>
      <c r="BA680" s="16">
        <v>0</v>
      </c>
      <c r="BB680" s="16">
        <v>0.12121212121212099</v>
      </c>
      <c r="BC680" s="16">
        <v>0</v>
      </c>
      <c r="BD680" s="16">
        <v>0</v>
      </c>
      <c r="BE680" s="16">
        <v>7.8651685393258397E-2</v>
      </c>
      <c r="BF680" s="16">
        <v>0.15</v>
      </c>
      <c r="BG680" s="16">
        <v>0</v>
      </c>
      <c r="BH680" s="16">
        <v>0.12121212121212099</v>
      </c>
      <c r="BI680" s="16">
        <v>0</v>
      </c>
      <c r="BJ680" s="16">
        <v>0.14285714285714299</v>
      </c>
      <c r="BK680" s="16">
        <v>0.38461538461538503</v>
      </c>
      <c r="BL680" s="16">
        <v>6.6666666666666693E-2</v>
      </c>
      <c r="BM680" s="16">
        <v>0.25</v>
      </c>
      <c r="BN680" s="16">
        <v>0.16666666666666699</v>
      </c>
      <c r="BO680" s="16"/>
      <c r="BP680" s="16">
        <v>9.6296296296296297E-2</v>
      </c>
      <c r="BQ680" s="16"/>
      <c r="BR680" s="16">
        <v>0.100346020761246</v>
      </c>
      <c r="BS680" s="16"/>
      <c r="BT680" s="16">
        <v>8.1081081081081099E-2</v>
      </c>
    </row>
    <row r="681" spans="2:72" x14ac:dyDescent="0.2">
      <c r="B681" t="s">
        <v>294</v>
      </c>
      <c r="C681" s="16">
        <v>1.7857142857142901E-2</v>
      </c>
      <c r="D681" s="16">
        <v>8.1300813008130107E-3</v>
      </c>
      <c r="E681" s="16">
        <v>3.2258064516128997E-2</v>
      </c>
      <c r="F681" s="16">
        <v>0</v>
      </c>
      <c r="G681" s="16">
        <v>0</v>
      </c>
      <c r="H681" s="16">
        <v>0.11764705882352899</v>
      </c>
      <c r="I681" s="16">
        <v>2.6315789473684199E-2</v>
      </c>
      <c r="J681" s="16">
        <v>0</v>
      </c>
      <c r="K681" s="16">
        <v>0</v>
      </c>
      <c r="L681" s="16">
        <v>2.9411764705882401E-2</v>
      </c>
      <c r="M681" s="16">
        <v>0</v>
      </c>
      <c r="N681" s="16">
        <v>0</v>
      </c>
      <c r="O681" s="16">
        <v>0</v>
      </c>
      <c r="P681" s="16"/>
      <c r="Q681" s="16">
        <v>0</v>
      </c>
      <c r="R681" s="16">
        <v>0.14285714285714299</v>
      </c>
      <c r="S681" s="16">
        <v>0</v>
      </c>
      <c r="T681" s="16">
        <v>0</v>
      </c>
      <c r="U681" s="16">
        <v>5.2631578947368397E-2</v>
      </c>
      <c r="V681" s="16">
        <v>7.1428571428571397E-2</v>
      </c>
      <c r="W681" s="16">
        <v>0</v>
      </c>
      <c r="X681" s="16">
        <v>0</v>
      </c>
      <c r="Y681" s="16">
        <v>1.1428571428571401E-2</v>
      </c>
      <c r="Z681" s="16"/>
      <c r="AA681" s="16">
        <v>3.3898305084745797E-2</v>
      </c>
      <c r="AB681" s="16">
        <v>9.1743119266055103E-3</v>
      </c>
      <c r="AC681" s="16"/>
      <c r="AD681" s="16">
        <v>0.05</v>
      </c>
      <c r="AE681" s="16">
        <v>0</v>
      </c>
      <c r="AF681" s="16">
        <v>0.1</v>
      </c>
      <c r="AG681" s="16">
        <v>0</v>
      </c>
      <c r="AH681" s="16">
        <v>8.3333333333333301E-2</v>
      </c>
      <c r="AI681" s="16">
        <v>0</v>
      </c>
      <c r="AJ681" s="16">
        <v>0</v>
      </c>
      <c r="AK681" s="16">
        <v>0</v>
      </c>
      <c r="AL681" s="16">
        <v>0.02</v>
      </c>
      <c r="AM681" s="16">
        <v>0</v>
      </c>
      <c r="AN681" s="16"/>
      <c r="AO681" s="16">
        <v>2.1052631578947399E-2</v>
      </c>
      <c r="AP681" s="16">
        <v>0</v>
      </c>
      <c r="AQ681" s="16">
        <v>2.6315789473684199E-2</v>
      </c>
      <c r="AR681" s="16">
        <v>5.2631578947368397E-2</v>
      </c>
      <c r="AS681" s="16">
        <v>0</v>
      </c>
      <c r="AT681" s="16">
        <v>0</v>
      </c>
      <c r="AU681" s="16"/>
      <c r="AV681" s="16">
        <v>0</v>
      </c>
      <c r="AW681" s="16">
        <v>1</v>
      </c>
      <c r="AX681" s="16">
        <v>0</v>
      </c>
      <c r="AY681" s="16">
        <v>0</v>
      </c>
      <c r="AZ681" s="16" t="s">
        <v>134</v>
      </c>
      <c r="BA681" s="16">
        <v>0</v>
      </c>
      <c r="BB681" s="16">
        <v>3.03030303030303E-2</v>
      </c>
      <c r="BC681" s="16">
        <v>0</v>
      </c>
      <c r="BD681" s="16">
        <v>0</v>
      </c>
      <c r="BE681" s="16">
        <v>1.1235955056179799E-2</v>
      </c>
      <c r="BF681" s="16">
        <v>0</v>
      </c>
      <c r="BG681" s="16">
        <v>0.16666666666666699</v>
      </c>
      <c r="BH681" s="16">
        <v>0</v>
      </c>
      <c r="BI681" s="16">
        <v>0</v>
      </c>
      <c r="BJ681" s="16">
        <v>0</v>
      </c>
      <c r="BK681" s="16">
        <v>0</v>
      </c>
      <c r="BL681" s="16">
        <v>6.6666666666666693E-2</v>
      </c>
      <c r="BM681" s="16">
        <v>0.125</v>
      </c>
      <c r="BN681" s="16">
        <v>0</v>
      </c>
      <c r="BO681" s="16"/>
      <c r="BP681" s="16">
        <v>7.4074074074074103E-3</v>
      </c>
      <c r="BQ681" s="16"/>
      <c r="BR681" s="16">
        <v>1.73010380622837E-2</v>
      </c>
      <c r="BS681" s="16"/>
      <c r="BT681" s="16">
        <v>4.5045045045045001E-3</v>
      </c>
    </row>
    <row r="682" spans="2:72" x14ac:dyDescent="0.2">
      <c r="B682" t="s">
        <v>295</v>
      </c>
      <c r="C682" s="16">
        <v>2.9761904761904799E-3</v>
      </c>
      <c r="D682" s="16">
        <v>8.1300813008130107E-3</v>
      </c>
      <c r="E682" s="16">
        <v>0</v>
      </c>
      <c r="F682" s="16">
        <v>0</v>
      </c>
      <c r="G682" s="16">
        <v>0</v>
      </c>
      <c r="H682" s="16">
        <v>0</v>
      </c>
      <c r="I682" s="16">
        <v>0</v>
      </c>
      <c r="J682" s="16">
        <v>0</v>
      </c>
      <c r="K682" s="16">
        <v>0</v>
      </c>
      <c r="L682" s="16">
        <v>0</v>
      </c>
      <c r="M682" s="16">
        <v>0</v>
      </c>
      <c r="N682" s="16">
        <v>0</v>
      </c>
      <c r="O682" s="16">
        <v>0</v>
      </c>
      <c r="P682" s="16"/>
      <c r="Q682" s="16">
        <v>0</v>
      </c>
      <c r="R682" s="16">
        <v>0</v>
      </c>
      <c r="S682" s="16">
        <v>0</v>
      </c>
      <c r="T682" s="16">
        <v>0</v>
      </c>
      <c r="U682" s="16">
        <v>0</v>
      </c>
      <c r="V682" s="16">
        <v>0</v>
      </c>
      <c r="W682" s="16">
        <v>0</v>
      </c>
      <c r="X682" s="16">
        <v>0</v>
      </c>
      <c r="Y682" s="16">
        <v>5.7142857142857099E-3</v>
      </c>
      <c r="Z682" s="16"/>
      <c r="AA682" s="16">
        <v>0</v>
      </c>
      <c r="AB682" s="16">
        <v>4.5871559633027499E-3</v>
      </c>
      <c r="AC682" s="16"/>
      <c r="AD682" s="16">
        <v>0</v>
      </c>
      <c r="AE682" s="16">
        <v>0</v>
      </c>
      <c r="AF682" s="16">
        <v>0</v>
      </c>
      <c r="AG682" s="16">
        <v>0</v>
      </c>
      <c r="AH682" s="16">
        <v>0</v>
      </c>
      <c r="AI682" s="16">
        <v>0</v>
      </c>
      <c r="AJ682" s="16">
        <v>0</v>
      </c>
      <c r="AK682" s="16">
        <v>0</v>
      </c>
      <c r="AL682" s="16">
        <v>0</v>
      </c>
      <c r="AM682" s="16">
        <v>1.2820512820512799E-2</v>
      </c>
      <c r="AN682" s="16"/>
      <c r="AO682" s="16">
        <v>0</v>
      </c>
      <c r="AP682" s="16">
        <v>0</v>
      </c>
      <c r="AQ682" s="16">
        <v>1.3157894736842099E-2</v>
      </c>
      <c r="AR682" s="16">
        <v>0</v>
      </c>
      <c r="AS682" s="16">
        <v>0</v>
      </c>
      <c r="AT682" s="16">
        <v>0</v>
      </c>
      <c r="AU682" s="16"/>
      <c r="AV682" s="16">
        <v>0</v>
      </c>
      <c r="AW682" s="16">
        <v>0</v>
      </c>
      <c r="AX682" s="16">
        <v>0</v>
      </c>
      <c r="AY682" s="16">
        <v>0</v>
      </c>
      <c r="AZ682" s="16" t="s">
        <v>134</v>
      </c>
      <c r="BA682" s="16">
        <v>0</v>
      </c>
      <c r="BB682" s="16">
        <v>0</v>
      </c>
      <c r="BC682" s="16">
        <v>0</v>
      </c>
      <c r="BD682" s="16">
        <v>0</v>
      </c>
      <c r="BE682" s="16">
        <v>0</v>
      </c>
      <c r="BF682" s="16">
        <v>0</v>
      </c>
      <c r="BG682" s="16">
        <v>0</v>
      </c>
      <c r="BH682" s="16">
        <v>3.03030303030303E-2</v>
      </c>
      <c r="BI682" s="16">
        <v>0</v>
      </c>
      <c r="BJ682" s="16">
        <v>0</v>
      </c>
      <c r="BK682" s="16">
        <v>0</v>
      </c>
      <c r="BL682" s="16">
        <v>0</v>
      </c>
      <c r="BM682" s="16">
        <v>0</v>
      </c>
      <c r="BN682" s="16">
        <v>0</v>
      </c>
      <c r="BO682" s="16"/>
      <c r="BP682" s="16">
        <v>3.7037037037036999E-3</v>
      </c>
      <c r="BQ682" s="16"/>
      <c r="BR682" s="16">
        <v>3.4602076124567501E-3</v>
      </c>
      <c r="BS682" s="16"/>
      <c r="BT682" s="16">
        <v>4.5045045045045001E-3</v>
      </c>
    </row>
    <row r="683" spans="2:72" x14ac:dyDescent="0.2">
      <c r="B683" t="s">
        <v>344</v>
      </c>
      <c r="C683" s="16">
        <v>2.9761904761904799E-3</v>
      </c>
      <c r="D683" s="16">
        <v>0</v>
      </c>
      <c r="E683" s="16">
        <v>0</v>
      </c>
      <c r="F683" s="16">
        <v>0</v>
      </c>
      <c r="G683" s="16">
        <v>0</v>
      </c>
      <c r="H683" s="16">
        <v>0</v>
      </c>
      <c r="I683" s="16">
        <v>0</v>
      </c>
      <c r="J683" s="16">
        <v>0</v>
      </c>
      <c r="K683" s="16">
        <v>0</v>
      </c>
      <c r="L683" s="16">
        <v>2.9411764705882401E-2</v>
      </c>
      <c r="M683" s="16">
        <v>0</v>
      </c>
      <c r="N683" s="16">
        <v>0</v>
      </c>
      <c r="O683" s="16">
        <v>0</v>
      </c>
      <c r="P683" s="16"/>
      <c r="Q683" s="16">
        <v>0</v>
      </c>
      <c r="R683" s="16">
        <v>0.14285714285714299</v>
      </c>
      <c r="S683" s="16">
        <v>0</v>
      </c>
      <c r="T683" s="16">
        <v>0</v>
      </c>
      <c r="U683" s="16">
        <v>0</v>
      </c>
      <c r="V683" s="16">
        <v>0</v>
      </c>
      <c r="W683" s="16">
        <v>0</v>
      </c>
      <c r="X683" s="16">
        <v>0</v>
      </c>
      <c r="Y683" s="16">
        <v>0</v>
      </c>
      <c r="Z683" s="16"/>
      <c r="AA683" s="16">
        <v>8.4745762711864406E-3</v>
      </c>
      <c r="AB683" s="16">
        <v>0</v>
      </c>
      <c r="AC683" s="16"/>
      <c r="AD683" s="16">
        <v>0.05</v>
      </c>
      <c r="AE683" s="16">
        <v>0</v>
      </c>
      <c r="AF683" s="16">
        <v>0</v>
      </c>
      <c r="AG683" s="16">
        <v>0</v>
      </c>
      <c r="AH683" s="16">
        <v>0</v>
      </c>
      <c r="AI683" s="16">
        <v>0</v>
      </c>
      <c r="AJ683" s="16">
        <v>0</v>
      </c>
      <c r="AK683" s="16">
        <v>0</v>
      </c>
      <c r="AL683" s="16">
        <v>0</v>
      </c>
      <c r="AM683" s="16">
        <v>0</v>
      </c>
      <c r="AN683" s="16"/>
      <c r="AO683" s="16">
        <v>1.05263157894737E-2</v>
      </c>
      <c r="AP683" s="16">
        <v>0</v>
      </c>
      <c r="AQ683" s="16">
        <v>0</v>
      </c>
      <c r="AR683" s="16">
        <v>0</v>
      </c>
      <c r="AS683" s="16">
        <v>0</v>
      </c>
      <c r="AT683" s="16">
        <v>0</v>
      </c>
      <c r="AU683" s="16"/>
      <c r="AV683" s="16">
        <v>0</v>
      </c>
      <c r="AW683" s="16">
        <v>0</v>
      </c>
      <c r="AX683" s="16">
        <v>0</v>
      </c>
      <c r="AY683" s="16">
        <v>0</v>
      </c>
      <c r="AZ683" s="16" t="s">
        <v>134</v>
      </c>
      <c r="BA683" s="16">
        <v>0</v>
      </c>
      <c r="BB683" s="16">
        <v>0</v>
      </c>
      <c r="BC683" s="16">
        <v>0</v>
      </c>
      <c r="BD683" s="16">
        <v>0</v>
      </c>
      <c r="BE683" s="16">
        <v>0</v>
      </c>
      <c r="BF683" s="16">
        <v>0</v>
      </c>
      <c r="BG683" s="16">
        <v>0</v>
      </c>
      <c r="BH683" s="16">
        <v>0</v>
      </c>
      <c r="BI683" s="16">
        <v>0</v>
      </c>
      <c r="BJ683" s="16">
        <v>0</v>
      </c>
      <c r="BK683" s="16">
        <v>0</v>
      </c>
      <c r="BL683" s="16">
        <v>0</v>
      </c>
      <c r="BM683" s="16">
        <v>0.125</v>
      </c>
      <c r="BN683" s="16">
        <v>0</v>
      </c>
      <c r="BO683" s="16"/>
      <c r="BP683" s="16">
        <v>3.7037037037036999E-3</v>
      </c>
      <c r="BQ683" s="16"/>
      <c r="BR683" s="16">
        <v>3.4602076124567501E-3</v>
      </c>
      <c r="BS683" s="16"/>
      <c r="BT683" s="16">
        <v>4.5045045045045001E-3</v>
      </c>
    </row>
    <row r="684" spans="2:72" x14ac:dyDescent="0.2">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row>
    <row r="685" spans="2:72" x14ac:dyDescent="0.2">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row>
    <row r="686" spans="2:72" x14ac:dyDescent="0.2">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row>
    <row r="687" spans="2:72" x14ac:dyDescent="0.2">
      <c r="B687" s="6" t="s">
        <v>316</v>
      </c>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row>
    <row r="688" spans="2:72" x14ac:dyDescent="0.2">
      <c r="B688" s="22" t="s">
        <v>297</v>
      </c>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row>
    <row r="689" spans="2:72" x14ac:dyDescent="0.2">
      <c r="B689" t="s">
        <v>291</v>
      </c>
      <c r="C689" s="16">
        <v>0.44642857142857101</v>
      </c>
      <c r="D689" s="16">
        <v>0.47154471544715398</v>
      </c>
      <c r="E689" s="16">
        <v>0.35483870967741898</v>
      </c>
      <c r="F689" s="16">
        <v>0.55555555555555602</v>
      </c>
      <c r="G689" s="16">
        <v>0.48</v>
      </c>
      <c r="H689" s="16">
        <v>0.29411764705882398</v>
      </c>
      <c r="I689" s="16">
        <v>0.44736842105263203</v>
      </c>
      <c r="J689" s="16">
        <v>0.31578947368421101</v>
      </c>
      <c r="K689" s="16">
        <v>0.72727272727272696</v>
      </c>
      <c r="L689" s="16">
        <v>0.38235294117647101</v>
      </c>
      <c r="M689" s="16">
        <v>0.2</v>
      </c>
      <c r="N689" s="16">
        <v>0.69230769230769196</v>
      </c>
      <c r="O689" s="16">
        <v>0.66666666666666696</v>
      </c>
      <c r="P689" s="16"/>
      <c r="Q689" s="16">
        <v>0.33333333333333298</v>
      </c>
      <c r="R689" s="16">
        <v>0.14285714285714299</v>
      </c>
      <c r="S689" s="16">
        <v>0.25</v>
      </c>
      <c r="T689" s="16">
        <v>0.4375</v>
      </c>
      <c r="U689" s="16">
        <v>0.26315789473684198</v>
      </c>
      <c r="V689" s="16">
        <v>0.28571428571428598</v>
      </c>
      <c r="W689" s="16">
        <v>0.17647058823529399</v>
      </c>
      <c r="X689" s="16">
        <v>0.53488372093023295</v>
      </c>
      <c r="Y689" s="16">
        <v>0.54857142857142904</v>
      </c>
      <c r="Z689" s="16"/>
      <c r="AA689" s="16">
        <v>0.26271186440678002</v>
      </c>
      <c r="AB689" s="16">
        <v>0.54587155963302703</v>
      </c>
      <c r="AC689" s="16"/>
      <c r="AD689" s="16">
        <v>0.25</v>
      </c>
      <c r="AE689" s="16">
        <v>0.27272727272727298</v>
      </c>
      <c r="AF689" s="16">
        <v>0.1</v>
      </c>
      <c r="AG689" s="16">
        <v>0.33333333333333298</v>
      </c>
      <c r="AH689" s="16">
        <v>0.375</v>
      </c>
      <c r="AI689" s="16">
        <v>0.32258064516128998</v>
      </c>
      <c r="AJ689" s="16">
        <v>0.43137254901960798</v>
      </c>
      <c r="AK689" s="16">
        <v>0.52380952380952395</v>
      </c>
      <c r="AL689" s="16">
        <v>0.52</v>
      </c>
      <c r="AM689" s="16">
        <v>0.58974358974358998</v>
      </c>
      <c r="AN689" s="16"/>
      <c r="AO689" s="16">
        <v>0.35789473684210499</v>
      </c>
      <c r="AP689" s="16">
        <v>0.48351648351648402</v>
      </c>
      <c r="AQ689" s="16">
        <v>0.42105263157894701</v>
      </c>
      <c r="AR689" s="16">
        <v>0.47368421052631599</v>
      </c>
      <c r="AS689" s="16">
        <v>0.625</v>
      </c>
      <c r="AT689" s="16">
        <v>0.5</v>
      </c>
      <c r="AU689" s="16"/>
      <c r="AV689" s="16">
        <v>1</v>
      </c>
      <c r="AW689" s="16">
        <v>1</v>
      </c>
      <c r="AX689" s="16">
        <v>0.65217391304347805</v>
      </c>
      <c r="AY689" s="16">
        <v>0.25</v>
      </c>
      <c r="AZ689" s="16" t="s">
        <v>134</v>
      </c>
      <c r="BA689" s="16">
        <v>0.5</v>
      </c>
      <c r="BB689" s="16">
        <v>0.48484848484848497</v>
      </c>
      <c r="BC689" s="16">
        <v>0.5</v>
      </c>
      <c r="BD689" s="16">
        <v>0</v>
      </c>
      <c r="BE689" s="16">
        <v>0.43820224719101097</v>
      </c>
      <c r="BF689" s="16">
        <v>0.45</v>
      </c>
      <c r="BG689" s="16">
        <v>0.33333333333333298</v>
      </c>
      <c r="BH689" s="16">
        <v>0.42424242424242398</v>
      </c>
      <c r="BI689" s="16">
        <v>0.2</v>
      </c>
      <c r="BJ689" s="16">
        <v>0.57142857142857095</v>
      </c>
      <c r="BK689" s="16">
        <v>0.15384615384615399</v>
      </c>
      <c r="BL689" s="16">
        <v>0.53333333333333299</v>
      </c>
      <c r="BM689" s="16">
        <v>0.25</v>
      </c>
      <c r="BN689" s="16">
        <v>8.3333333333333301E-2</v>
      </c>
      <c r="BO689" s="16"/>
      <c r="BP689" s="16">
        <v>0.47037037037036999</v>
      </c>
      <c r="BQ689" s="16"/>
      <c r="BR689" s="16">
        <v>0.43598615916955002</v>
      </c>
      <c r="BS689" s="16"/>
      <c r="BT689" s="16">
        <v>0.50450450450450401</v>
      </c>
    </row>
    <row r="690" spans="2:72" x14ac:dyDescent="0.2">
      <c r="B690" t="s">
        <v>292</v>
      </c>
      <c r="C690" s="16">
        <v>0.41666666666666702</v>
      </c>
      <c r="D690" s="16">
        <v>0.439024390243902</v>
      </c>
      <c r="E690" s="16">
        <v>0.51612903225806495</v>
      </c>
      <c r="F690" s="16">
        <v>0</v>
      </c>
      <c r="G690" s="16">
        <v>0.4</v>
      </c>
      <c r="H690" s="16">
        <v>0.52941176470588203</v>
      </c>
      <c r="I690" s="16">
        <v>0.34210526315789502</v>
      </c>
      <c r="J690" s="16">
        <v>0.47368421052631599</v>
      </c>
      <c r="K690" s="16">
        <v>0.18181818181818199</v>
      </c>
      <c r="L690" s="16">
        <v>0.47058823529411797</v>
      </c>
      <c r="M690" s="16">
        <v>0.6</v>
      </c>
      <c r="N690" s="16">
        <v>0.230769230769231</v>
      </c>
      <c r="O690" s="16">
        <v>0.33333333333333298</v>
      </c>
      <c r="P690" s="16"/>
      <c r="Q690" s="16">
        <v>0.33333333333333298</v>
      </c>
      <c r="R690" s="16">
        <v>0.28571428571428598</v>
      </c>
      <c r="S690" s="16">
        <v>0.5</v>
      </c>
      <c r="T690" s="16">
        <v>0.1875</v>
      </c>
      <c r="U690" s="16">
        <v>0.42105263157894701</v>
      </c>
      <c r="V690" s="16">
        <v>0.57142857142857095</v>
      </c>
      <c r="W690" s="16">
        <v>0.61764705882352899</v>
      </c>
      <c r="X690" s="16">
        <v>0.39534883720930197</v>
      </c>
      <c r="Y690" s="16">
        <v>0.38285714285714301</v>
      </c>
      <c r="Z690" s="16"/>
      <c r="AA690" s="16">
        <v>0.47457627118644102</v>
      </c>
      <c r="AB690" s="16">
        <v>0.38532110091743099</v>
      </c>
      <c r="AC690" s="16"/>
      <c r="AD690" s="16">
        <v>0.45</v>
      </c>
      <c r="AE690" s="16">
        <v>0.27272727272727298</v>
      </c>
      <c r="AF690" s="16">
        <v>0.7</v>
      </c>
      <c r="AG690" s="16">
        <v>0.44444444444444398</v>
      </c>
      <c r="AH690" s="16">
        <v>0.5</v>
      </c>
      <c r="AI690" s="16">
        <v>0.483870967741935</v>
      </c>
      <c r="AJ690" s="16">
        <v>0.45098039215686297</v>
      </c>
      <c r="AK690" s="16">
        <v>0.35714285714285698</v>
      </c>
      <c r="AL690" s="16">
        <v>0.38</v>
      </c>
      <c r="AM690" s="16">
        <v>0.35897435897435898</v>
      </c>
      <c r="AN690" s="16"/>
      <c r="AO690" s="16">
        <v>0.41052631578947402</v>
      </c>
      <c r="AP690" s="16">
        <v>0.38461538461538503</v>
      </c>
      <c r="AQ690" s="16">
        <v>0.48684210526315802</v>
      </c>
      <c r="AR690" s="16">
        <v>0.44736842105263203</v>
      </c>
      <c r="AS690" s="16">
        <v>0.34375</v>
      </c>
      <c r="AT690" s="16">
        <v>0</v>
      </c>
      <c r="AU690" s="16"/>
      <c r="AV690" s="16">
        <v>0</v>
      </c>
      <c r="AW690" s="16">
        <v>0</v>
      </c>
      <c r="AX690" s="16">
        <v>0.26086956521739102</v>
      </c>
      <c r="AY690" s="16">
        <v>0.25</v>
      </c>
      <c r="AZ690" s="16" t="s">
        <v>134</v>
      </c>
      <c r="BA690" s="16">
        <v>0.42857142857142899</v>
      </c>
      <c r="BB690" s="16">
        <v>0.36363636363636398</v>
      </c>
      <c r="BC690" s="16">
        <v>0.5</v>
      </c>
      <c r="BD690" s="16">
        <v>0.66666666666666696</v>
      </c>
      <c r="BE690" s="16">
        <v>0.47191011235955099</v>
      </c>
      <c r="BF690" s="16">
        <v>0.5</v>
      </c>
      <c r="BG690" s="16">
        <v>0.33333333333333298</v>
      </c>
      <c r="BH690" s="16">
        <v>0.36363636363636398</v>
      </c>
      <c r="BI690" s="16">
        <v>0.6</v>
      </c>
      <c r="BJ690" s="16">
        <v>0.42857142857142899</v>
      </c>
      <c r="BK690" s="16">
        <v>0.61538461538461497</v>
      </c>
      <c r="BL690" s="16">
        <v>0.33333333333333298</v>
      </c>
      <c r="BM690" s="16">
        <v>0.375</v>
      </c>
      <c r="BN690" s="16">
        <v>0.5</v>
      </c>
      <c r="BO690" s="16"/>
      <c r="BP690" s="16">
        <v>0.422222222222222</v>
      </c>
      <c r="BQ690" s="16"/>
      <c r="BR690" s="16">
        <v>0.42906574394463698</v>
      </c>
      <c r="BS690" s="16"/>
      <c r="BT690" s="16">
        <v>0.373873873873874</v>
      </c>
    </row>
    <row r="691" spans="2:72" x14ac:dyDescent="0.2">
      <c r="B691" t="s">
        <v>293</v>
      </c>
      <c r="C691" s="16">
        <v>0.110119047619048</v>
      </c>
      <c r="D691" s="16">
        <v>4.0650406504064998E-2</v>
      </c>
      <c r="E691" s="16">
        <v>9.6774193548387094E-2</v>
      </c>
      <c r="F691" s="16">
        <v>0.44444444444444398</v>
      </c>
      <c r="G691" s="16">
        <v>0.12</v>
      </c>
      <c r="H691" s="16">
        <v>0.17647058823529399</v>
      </c>
      <c r="I691" s="16">
        <v>0.18421052631578899</v>
      </c>
      <c r="J691" s="16">
        <v>0.157894736842105</v>
      </c>
      <c r="K691" s="16">
        <v>9.0909090909090898E-2</v>
      </c>
      <c r="L691" s="16">
        <v>0.14705882352941199</v>
      </c>
      <c r="M691" s="16">
        <v>0.2</v>
      </c>
      <c r="N691" s="16">
        <v>7.69230769230769E-2</v>
      </c>
      <c r="O691" s="16">
        <v>0</v>
      </c>
      <c r="P691" s="16"/>
      <c r="Q691" s="16">
        <v>0.33333333333333298</v>
      </c>
      <c r="R691" s="16">
        <v>0.42857142857142899</v>
      </c>
      <c r="S691" s="16">
        <v>0.25</v>
      </c>
      <c r="T691" s="16">
        <v>0.25</v>
      </c>
      <c r="U691" s="16">
        <v>0.26315789473684198</v>
      </c>
      <c r="V691" s="16">
        <v>0.107142857142857</v>
      </c>
      <c r="W691" s="16">
        <v>0.14705882352941199</v>
      </c>
      <c r="X691" s="16">
        <v>6.9767441860465101E-2</v>
      </c>
      <c r="Y691" s="16">
        <v>5.7142857142857099E-2</v>
      </c>
      <c r="Z691" s="16"/>
      <c r="AA691" s="16">
        <v>0.20338983050847501</v>
      </c>
      <c r="AB691" s="16">
        <v>5.9633027522935797E-2</v>
      </c>
      <c r="AC691" s="16"/>
      <c r="AD691" s="16">
        <v>0.25</v>
      </c>
      <c r="AE691" s="16">
        <v>0.36363636363636398</v>
      </c>
      <c r="AF691" s="16">
        <v>0.1</v>
      </c>
      <c r="AG691" s="16">
        <v>0.16666666666666699</v>
      </c>
      <c r="AH691" s="16">
        <v>0.125</v>
      </c>
      <c r="AI691" s="16">
        <v>0.12903225806451599</v>
      </c>
      <c r="AJ691" s="16">
        <v>7.8431372549019607E-2</v>
      </c>
      <c r="AK691" s="16">
        <v>9.5238095238095205E-2</v>
      </c>
      <c r="AL691" s="16">
        <v>0.1</v>
      </c>
      <c r="AM691" s="16">
        <v>5.1282051282051301E-2</v>
      </c>
      <c r="AN691" s="16"/>
      <c r="AO691" s="16">
        <v>0.2</v>
      </c>
      <c r="AP691" s="16">
        <v>9.8901098901098897E-2</v>
      </c>
      <c r="AQ691" s="16">
        <v>6.5789473684210495E-2</v>
      </c>
      <c r="AR691" s="16">
        <v>7.8947368421052599E-2</v>
      </c>
      <c r="AS691" s="16">
        <v>3.125E-2</v>
      </c>
      <c r="AT691" s="16">
        <v>0</v>
      </c>
      <c r="AU691" s="16"/>
      <c r="AV691" s="16">
        <v>0</v>
      </c>
      <c r="AW691" s="16">
        <v>0</v>
      </c>
      <c r="AX691" s="16">
        <v>8.6956521739130405E-2</v>
      </c>
      <c r="AY691" s="16">
        <v>0.5</v>
      </c>
      <c r="AZ691" s="16" t="s">
        <v>134</v>
      </c>
      <c r="BA691" s="16">
        <v>7.1428571428571397E-2</v>
      </c>
      <c r="BB691" s="16">
        <v>0.12121212121212099</v>
      </c>
      <c r="BC691" s="16">
        <v>0</v>
      </c>
      <c r="BD691" s="16">
        <v>0.33333333333333298</v>
      </c>
      <c r="BE691" s="16">
        <v>6.7415730337078594E-2</v>
      </c>
      <c r="BF691" s="16">
        <v>2.5000000000000001E-2</v>
      </c>
      <c r="BG691" s="16">
        <v>0.33333333333333298</v>
      </c>
      <c r="BH691" s="16">
        <v>0.18181818181818199</v>
      </c>
      <c r="BI691" s="16">
        <v>0</v>
      </c>
      <c r="BJ691" s="16">
        <v>0</v>
      </c>
      <c r="BK691" s="16">
        <v>0.15384615384615399</v>
      </c>
      <c r="BL691" s="16">
        <v>0.133333333333333</v>
      </c>
      <c r="BM691" s="16">
        <v>0.25</v>
      </c>
      <c r="BN691" s="16">
        <v>0.33333333333333298</v>
      </c>
      <c r="BO691" s="16"/>
      <c r="BP691" s="16">
        <v>8.5185185185185197E-2</v>
      </c>
      <c r="BQ691" s="16"/>
      <c r="BR691" s="16">
        <v>0.10726643598615899</v>
      </c>
      <c r="BS691" s="16"/>
      <c r="BT691" s="16">
        <v>9.00900900900901E-2</v>
      </c>
    </row>
    <row r="692" spans="2:72" x14ac:dyDescent="0.2">
      <c r="B692" t="s">
        <v>294</v>
      </c>
      <c r="C692" s="16">
        <v>1.4880952380952399E-2</v>
      </c>
      <c r="D692" s="16">
        <v>2.4390243902439001E-2</v>
      </c>
      <c r="E692" s="16">
        <v>0</v>
      </c>
      <c r="F692" s="16">
        <v>0</v>
      </c>
      <c r="G692" s="16">
        <v>0</v>
      </c>
      <c r="H692" s="16">
        <v>0</v>
      </c>
      <c r="I692" s="16">
        <v>2.6315789473684199E-2</v>
      </c>
      <c r="J692" s="16">
        <v>5.2631578947368397E-2</v>
      </c>
      <c r="K692" s="16">
        <v>0</v>
      </c>
      <c r="L692" s="16">
        <v>0</v>
      </c>
      <c r="M692" s="16">
        <v>0</v>
      </c>
      <c r="N692" s="16">
        <v>0</v>
      </c>
      <c r="O692" s="16">
        <v>0</v>
      </c>
      <c r="P692" s="16"/>
      <c r="Q692" s="16">
        <v>0</v>
      </c>
      <c r="R692" s="16">
        <v>0</v>
      </c>
      <c r="S692" s="16">
        <v>0</v>
      </c>
      <c r="T692" s="16">
        <v>0.125</v>
      </c>
      <c r="U692" s="16">
        <v>0</v>
      </c>
      <c r="V692" s="16">
        <v>0</v>
      </c>
      <c r="W692" s="16">
        <v>2.9411764705882401E-2</v>
      </c>
      <c r="X692" s="16">
        <v>0</v>
      </c>
      <c r="Y692" s="16">
        <v>1.1428571428571401E-2</v>
      </c>
      <c r="Z692" s="16"/>
      <c r="AA692" s="16">
        <v>2.5423728813559299E-2</v>
      </c>
      <c r="AB692" s="16">
        <v>9.1743119266055103E-3</v>
      </c>
      <c r="AC692" s="16"/>
      <c r="AD692" s="16">
        <v>0</v>
      </c>
      <c r="AE692" s="16">
        <v>0</v>
      </c>
      <c r="AF692" s="16">
        <v>0</v>
      </c>
      <c r="AG692" s="16">
        <v>5.5555555555555601E-2</v>
      </c>
      <c r="AH692" s="16">
        <v>0</v>
      </c>
      <c r="AI692" s="16">
        <v>6.4516129032258104E-2</v>
      </c>
      <c r="AJ692" s="16">
        <v>3.9215686274509803E-2</v>
      </c>
      <c r="AK692" s="16">
        <v>0</v>
      </c>
      <c r="AL692" s="16">
        <v>0</v>
      </c>
      <c r="AM692" s="16">
        <v>0</v>
      </c>
      <c r="AN692" s="16"/>
      <c r="AO692" s="16">
        <v>1.05263157894737E-2</v>
      </c>
      <c r="AP692" s="16">
        <v>3.2967032967033003E-2</v>
      </c>
      <c r="AQ692" s="16">
        <v>1.3157894736842099E-2</v>
      </c>
      <c r="AR692" s="16">
        <v>0</v>
      </c>
      <c r="AS692" s="16">
        <v>0</v>
      </c>
      <c r="AT692" s="16">
        <v>0</v>
      </c>
      <c r="AU692" s="16"/>
      <c r="AV692" s="16">
        <v>0</v>
      </c>
      <c r="AW692" s="16">
        <v>0</v>
      </c>
      <c r="AX692" s="16">
        <v>0</v>
      </c>
      <c r="AY692" s="16">
        <v>0</v>
      </c>
      <c r="AZ692" s="16" t="s">
        <v>134</v>
      </c>
      <c r="BA692" s="16">
        <v>0</v>
      </c>
      <c r="BB692" s="16">
        <v>3.03030303030303E-2</v>
      </c>
      <c r="BC692" s="16">
        <v>0</v>
      </c>
      <c r="BD692" s="16">
        <v>0</v>
      </c>
      <c r="BE692" s="16">
        <v>1.1235955056179799E-2</v>
      </c>
      <c r="BF692" s="16">
        <v>0</v>
      </c>
      <c r="BG692" s="16">
        <v>0</v>
      </c>
      <c r="BH692" s="16">
        <v>0</v>
      </c>
      <c r="BI692" s="16">
        <v>0.2</v>
      </c>
      <c r="BJ692" s="16">
        <v>0</v>
      </c>
      <c r="BK692" s="16">
        <v>7.69230769230769E-2</v>
      </c>
      <c r="BL692" s="16">
        <v>0</v>
      </c>
      <c r="BM692" s="16">
        <v>0.125</v>
      </c>
      <c r="BN692" s="16">
        <v>0</v>
      </c>
      <c r="BO692" s="16"/>
      <c r="BP692" s="16">
        <v>1.1111111111111099E-2</v>
      </c>
      <c r="BQ692" s="16"/>
      <c r="BR692" s="16">
        <v>1.73010380622837E-2</v>
      </c>
      <c r="BS692" s="16"/>
      <c r="BT692" s="16">
        <v>1.8018018018018001E-2</v>
      </c>
    </row>
    <row r="693" spans="2:72" x14ac:dyDescent="0.2">
      <c r="B693" t="s">
        <v>295</v>
      </c>
      <c r="C693" s="16">
        <v>1.1904761904761901E-2</v>
      </c>
      <c r="D693" s="16">
        <v>2.4390243902439001E-2</v>
      </c>
      <c r="E693" s="16">
        <v>3.2258064516128997E-2</v>
      </c>
      <c r="F693" s="16">
        <v>0</v>
      </c>
      <c r="G693" s="16">
        <v>0</v>
      </c>
      <c r="H693" s="16">
        <v>0</v>
      </c>
      <c r="I693" s="16">
        <v>0</v>
      </c>
      <c r="J693" s="16">
        <v>0</v>
      </c>
      <c r="K693" s="16">
        <v>0</v>
      </c>
      <c r="L693" s="16">
        <v>0</v>
      </c>
      <c r="M693" s="16">
        <v>0</v>
      </c>
      <c r="N693" s="16">
        <v>0</v>
      </c>
      <c r="O693" s="16">
        <v>0</v>
      </c>
      <c r="P693" s="16"/>
      <c r="Q693" s="16">
        <v>0</v>
      </c>
      <c r="R693" s="16">
        <v>0.14285714285714299</v>
      </c>
      <c r="S693" s="16">
        <v>0</v>
      </c>
      <c r="T693" s="16">
        <v>0</v>
      </c>
      <c r="U693" s="16">
        <v>5.2631578947368397E-2</v>
      </c>
      <c r="V693" s="16">
        <v>3.5714285714285698E-2</v>
      </c>
      <c r="W693" s="16">
        <v>2.9411764705882401E-2</v>
      </c>
      <c r="X693" s="16">
        <v>0</v>
      </c>
      <c r="Y693" s="16">
        <v>0</v>
      </c>
      <c r="Z693" s="16"/>
      <c r="AA693" s="16">
        <v>3.3898305084745797E-2</v>
      </c>
      <c r="AB693" s="16">
        <v>0</v>
      </c>
      <c r="AC693" s="16"/>
      <c r="AD693" s="16">
        <v>0.05</v>
      </c>
      <c r="AE693" s="16">
        <v>9.0909090909090898E-2</v>
      </c>
      <c r="AF693" s="16">
        <v>0.1</v>
      </c>
      <c r="AG693" s="16">
        <v>0</v>
      </c>
      <c r="AH693" s="16">
        <v>0</v>
      </c>
      <c r="AI693" s="16">
        <v>0</v>
      </c>
      <c r="AJ693" s="16">
        <v>0</v>
      </c>
      <c r="AK693" s="16">
        <v>2.3809523809523801E-2</v>
      </c>
      <c r="AL693" s="16">
        <v>0</v>
      </c>
      <c r="AM693" s="16">
        <v>0</v>
      </c>
      <c r="AN693" s="16"/>
      <c r="AO693" s="16">
        <v>2.1052631578947399E-2</v>
      </c>
      <c r="AP693" s="16">
        <v>0</v>
      </c>
      <c r="AQ693" s="16">
        <v>1.3157894736842099E-2</v>
      </c>
      <c r="AR693" s="16">
        <v>0</v>
      </c>
      <c r="AS693" s="16">
        <v>0</v>
      </c>
      <c r="AT693" s="16">
        <v>0.5</v>
      </c>
      <c r="AU693" s="16"/>
      <c r="AV693" s="16">
        <v>0</v>
      </c>
      <c r="AW693" s="16">
        <v>0</v>
      </c>
      <c r="AX693" s="16">
        <v>0</v>
      </c>
      <c r="AY693" s="16">
        <v>0</v>
      </c>
      <c r="AZ693" s="16" t="s">
        <v>134</v>
      </c>
      <c r="BA693" s="16">
        <v>0</v>
      </c>
      <c r="BB693" s="16">
        <v>0</v>
      </c>
      <c r="BC693" s="16">
        <v>0</v>
      </c>
      <c r="BD693" s="16">
        <v>0</v>
      </c>
      <c r="BE693" s="16">
        <v>1.1235955056179799E-2</v>
      </c>
      <c r="BF693" s="16">
        <v>2.5000000000000001E-2</v>
      </c>
      <c r="BG693" s="16">
        <v>0</v>
      </c>
      <c r="BH693" s="16">
        <v>3.03030303030303E-2</v>
      </c>
      <c r="BI693" s="16">
        <v>0</v>
      </c>
      <c r="BJ693" s="16">
        <v>0</v>
      </c>
      <c r="BK693" s="16">
        <v>0</v>
      </c>
      <c r="BL693" s="16">
        <v>0</v>
      </c>
      <c r="BM693" s="16">
        <v>0</v>
      </c>
      <c r="BN693" s="16">
        <v>8.3333333333333301E-2</v>
      </c>
      <c r="BO693" s="16"/>
      <c r="BP693" s="16">
        <v>1.1111111111111099E-2</v>
      </c>
      <c r="BQ693" s="16"/>
      <c r="BR693" s="16">
        <v>1.03806228373702E-2</v>
      </c>
      <c r="BS693" s="16"/>
      <c r="BT693" s="16">
        <v>1.35135135135135E-2</v>
      </c>
    </row>
    <row r="694" spans="2:72" x14ac:dyDescent="0.2">
      <c r="B694" t="s">
        <v>344</v>
      </c>
      <c r="C694" s="16">
        <v>0</v>
      </c>
      <c r="D694" s="16">
        <v>0</v>
      </c>
      <c r="E694" s="16">
        <v>0</v>
      </c>
      <c r="F694" s="16">
        <v>0</v>
      </c>
      <c r="G694" s="16">
        <v>0</v>
      </c>
      <c r="H694" s="16">
        <v>0</v>
      </c>
      <c r="I694" s="16">
        <v>0</v>
      </c>
      <c r="J694" s="16">
        <v>0</v>
      </c>
      <c r="K694" s="16">
        <v>0</v>
      </c>
      <c r="L694" s="16">
        <v>0</v>
      </c>
      <c r="M694" s="16">
        <v>0</v>
      </c>
      <c r="N694" s="16">
        <v>0</v>
      </c>
      <c r="O694" s="16">
        <v>0</v>
      </c>
      <c r="P694" s="16"/>
      <c r="Q694" s="16">
        <v>0</v>
      </c>
      <c r="R694" s="16">
        <v>0</v>
      </c>
      <c r="S694" s="16">
        <v>0</v>
      </c>
      <c r="T694" s="16">
        <v>0</v>
      </c>
      <c r="U694" s="16">
        <v>0</v>
      </c>
      <c r="V694" s="16">
        <v>0</v>
      </c>
      <c r="W694" s="16">
        <v>0</v>
      </c>
      <c r="X694" s="16">
        <v>0</v>
      </c>
      <c r="Y694" s="16">
        <v>0</v>
      </c>
      <c r="Z694" s="16"/>
      <c r="AA694" s="16">
        <v>0</v>
      </c>
      <c r="AB694" s="16">
        <v>0</v>
      </c>
      <c r="AC694" s="16"/>
      <c r="AD694" s="16">
        <v>0</v>
      </c>
      <c r="AE694" s="16">
        <v>0</v>
      </c>
      <c r="AF694" s="16">
        <v>0</v>
      </c>
      <c r="AG694" s="16">
        <v>0</v>
      </c>
      <c r="AH694" s="16">
        <v>0</v>
      </c>
      <c r="AI694" s="16">
        <v>0</v>
      </c>
      <c r="AJ694" s="16">
        <v>0</v>
      </c>
      <c r="AK694" s="16">
        <v>0</v>
      </c>
      <c r="AL694" s="16">
        <v>0</v>
      </c>
      <c r="AM694" s="16">
        <v>0</v>
      </c>
      <c r="AN694" s="16"/>
      <c r="AO694" s="16">
        <v>0</v>
      </c>
      <c r="AP694" s="16">
        <v>0</v>
      </c>
      <c r="AQ694" s="16">
        <v>0</v>
      </c>
      <c r="AR694" s="16">
        <v>0</v>
      </c>
      <c r="AS694" s="16">
        <v>0</v>
      </c>
      <c r="AT694" s="16">
        <v>0</v>
      </c>
      <c r="AU694" s="16"/>
      <c r="AV694" s="16">
        <v>0</v>
      </c>
      <c r="AW694" s="16">
        <v>0</v>
      </c>
      <c r="AX694" s="16">
        <v>0</v>
      </c>
      <c r="AY694" s="16">
        <v>0</v>
      </c>
      <c r="AZ694" s="16" t="s">
        <v>134</v>
      </c>
      <c r="BA694" s="16">
        <v>0</v>
      </c>
      <c r="BB694" s="16">
        <v>0</v>
      </c>
      <c r="BC694" s="16">
        <v>0</v>
      </c>
      <c r="BD694" s="16">
        <v>0</v>
      </c>
      <c r="BE694" s="16">
        <v>0</v>
      </c>
      <c r="BF694" s="16">
        <v>0</v>
      </c>
      <c r="BG694" s="16">
        <v>0</v>
      </c>
      <c r="BH694" s="16">
        <v>0</v>
      </c>
      <c r="BI694" s="16">
        <v>0</v>
      </c>
      <c r="BJ694" s="16">
        <v>0</v>
      </c>
      <c r="BK694" s="16">
        <v>0</v>
      </c>
      <c r="BL694" s="16">
        <v>0</v>
      </c>
      <c r="BM694" s="16">
        <v>0</v>
      </c>
      <c r="BN694" s="16">
        <v>0</v>
      </c>
      <c r="BO694" s="16"/>
      <c r="BP694" s="16">
        <v>0</v>
      </c>
      <c r="BQ694" s="16"/>
      <c r="BR694" s="16">
        <v>0</v>
      </c>
      <c r="BS694" s="16"/>
      <c r="BT694" s="16">
        <v>0</v>
      </c>
    </row>
    <row r="695" spans="2:72" x14ac:dyDescent="0.2">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row>
    <row r="696" spans="2:72" x14ac:dyDescent="0.2">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row>
    <row r="697" spans="2:72" x14ac:dyDescent="0.2">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row>
    <row r="698" spans="2:72" x14ac:dyDescent="0.2">
      <c r="B698" s="6" t="s">
        <v>317</v>
      </c>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row>
    <row r="699" spans="2:72" x14ac:dyDescent="0.2">
      <c r="B699" s="22" t="s">
        <v>297</v>
      </c>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row>
    <row r="700" spans="2:72" x14ac:dyDescent="0.2">
      <c r="B700" t="s">
        <v>291</v>
      </c>
      <c r="C700" s="16">
        <v>0.44642857142857101</v>
      </c>
      <c r="D700" s="16">
        <v>0.47967479674796698</v>
      </c>
      <c r="E700" s="16">
        <v>0.35483870967741898</v>
      </c>
      <c r="F700" s="16">
        <v>0.33333333333333298</v>
      </c>
      <c r="G700" s="16">
        <v>0.48</v>
      </c>
      <c r="H700" s="16">
        <v>0.35294117647058798</v>
      </c>
      <c r="I700" s="16">
        <v>0.34210526315789502</v>
      </c>
      <c r="J700" s="16">
        <v>0.42105263157894701</v>
      </c>
      <c r="K700" s="16">
        <v>0.54545454545454497</v>
      </c>
      <c r="L700" s="16">
        <v>0.55882352941176505</v>
      </c>
      <c r="M700" s="16">
        <v>0.1</v>
      </c>
      <c r="N700" s="16">
        <v>0.76923076923076905</v>
      </c>
      <c r="O700" s="16">
        <v>0.33333333333333298</v>
      </c>
      <c r="P700" s="16"/>
      <c r="Q700" s="16">
        <v>0.16666666666666699</v>
      </c>
      <c r="R700" s="16">
        <v>0.14285714285714299</v>
      </c>
      <c r="S700" s="16">
        <v>0.25</v>
      </c>
      <c r="T700" s="16">
        <v>0.25</v>
      </c>
      <c r="U700" s="16">
        <v>0.36842105263157898</v>
      </c>
      <c r="V700" s="16">
        <v>0.32142857142857101</v>
      </c>
      <c r="W700" s="16">
        <v>0.23529411764705899</v>
      </c>
      <c r="X700" s="16">
        <v>0.60465116279069797</v>
      </c>
      <c r="Y700" s="16">
        <v>0.52571428571428602</v>
      </c>
      <c r="Z700" s="16"/>
      <c r="AA700" s="16">
        <v>0.27118644067796599</v>
      </c>
      <c r="AB700" s="16">
        <v>0.54128440366972497</v>
      </c>
      <c r="AC700" s="16"/>
      <c r="AD700" s="16">
        <v>0.3</v>
      </c>
      <c r="AE700" s="16">
        <v>0.36363636363636398</v>
      </c>
      <c r="AF700" s="16">
        <v>0.2</v>
      </c>
      <c r="AG700" s="16">
        <v>0.38888888888888901</v>
      </c>
      <c r="AH700" s="16">
        <v>0.20833333333333301</v>
      </c>
      <c r="AI700" s="16">
        <v>0.41935483870967699</v>
      </c>
      <c r="AJ700" s="16">
        <v>0.47058823529411797</v>
      </c>
      <c r="AK700" s="16">
        <v>0.452380952380952</v>
      </c>
      <c r="AL700" s="16">
        <v>0.54</v>
      </c>
      <c r="AM700" s="16">
        <v>0.55128205128205099</v>
      </c>
      <c r="AN700" s="16"/>
      <c r="AO700" s="16">
        <v>0.26315789473684198</v>
      </c>
      <c r="AP700" s="16">
        <v>0.450549450549451</v>
      </c>
      <c r="AQ700" s="16">
        <v>0.51315789473684204</v>
      </c>
      <c r="AR700" s="16">
        <v>0.5</v>
      </c>
      <c r="AS700" s="16">
        <v>0.75</v>
      </c>
      <c r="AT700" s="16">
        <v>1</v>
      </c>
      <c r="AU700" s="16"/>
      <c r="AV700" s="16">
        <v>0</v>
      </c>
      <c r="AW700" s="16">
        <v>0</v>
      </c>
      <c r="AX700" s="16">
        <v>0.63043478260869601</v>
      </c>
      <c r="AY700" s="16">
        <v>0.25</v>
      </c>
      <c r="AZ700" s="16" t="s">
        <v>134</v>
      </c>
      <c r="BA700" s="16">
        <v>0.57142857142857095</v>
      </c>
      <c r="BB700" s="16">
        <v>0.48484848484848497</v>
      </c>
      <c r="BC700" s="16">
        <v>0.5</v>
      </c>
      <c r="BD700" s="16">
        <v>0</v>
      </c>
      <c r="BE700" s="16">
        <v>0.50561797752809001</v>
      </c>
      <c r="BF700" s="16">
        <v>0.35</v>
      </c>
      <c r="BG700" s="16">
        <v>0</v>
      </c>
      <c r="BH700" s="16">
        <v>0.33333333333333298</v>
      </c>
      <c r="BI700" s="16">
        <v>0.4</v>
      </c>
      <c r="BJ700" s="16">
        <v>0.71428571428571397</v>
      </c>
      <c r="BK700" s="16">
        <v>0.230769230769231</v>
      </c>
      <c r="BL700" s="16">
        <v>0.46666666666666701</v>
      </c>
      <c r="BM700" s="16">
        <v>0.25</v>
      </c>
      <c r="BN700" s="16">
        <v>0.33333333333333298</v>
      </c>
      <c r="BO700" s="16"/>
      <c r="BP700" s="16">
        <v>0.485185185185185</v>
      </c>
      <c r="BQ700" s="16"/>
      <c r="BR700" s="16">
        <v>0.43944636678200699</v>
      </c>
      <c r="BS700" s="16"/>
      <c r="BT700" s="16">
        <v>0.50450450450450401</v>
      </c>
    </row>
    <row r="701" spans="2:72" x14ac:dyDescent="0.2">
      <c r="B701" t="s">
        <v>292</v>
      </c>
      <c r="C701" s="16">
        <v>0.42559523809523803</v>
      </c>
      <c r="D701" s="16">
        <v>0.41463414634146301</v>
      </c>
      <c r="E701" s="16">
        <v>0.51612903225806495</v>
      </c>
      <c r="F701" s="16">
        <v>0.44444444444444398</v>
      </c>
      <c r="G701" s="16">
        <v>0.4</v>
      </c>
      <c r="H701" s="16">
        <v>0.35294117647058798</v>
      </c>
      <c r="I701" s="16">
        <v>0.44736842105263203</v>
      </c>
      <c r="J701" s="16">
        <v>0.42105263157894701</v>
      </c>
      <c r="K701" s="16">
        <v>0.27272727272727298</v>
      </c>
      <c r="L701" s="16">
        <v>0.41176470588235298</v>
      </c>
      <c r="M701" s="16">
        <v>0.8</v>
      </c>
      <c r="N701" s="16">
        <v>0.230769230769231</v>
      </c>
      <c r="O701" s="16">
        <v>0.5</v>
      </c>
      <c r="P701" s="16"/>
      <c r="Q701" s="16">
        <v>0.66666666666666696</v>
      </c>
      <c r="R701" s="16">
        <v>0.57142857142857095</v>
      </c>
      <c r="S701" s="16">
        <v>0.75</v>
      </c>
      <c r="T701" s="16">
        <v>0.5625</v>
      </c>
      <c r="U701" s="16">
        <v>0.36842105263157898</v>
      </c>
      <c r="V701" s="16">
        <v>0.57142857142857095</v>
      </c>
      <c r="W701" s="16">
        <v>0.52941176470588203</v>
      </c>
      <c r="X701" s="16">
        <v>0.27906976744186002</v>
      </c>
      <c r="Y701" s="16">
        <v>0.38285714285714301</v>
      </c>
      <c r="Z701" s="16"/>
      <c r="AA701" s="16">
        <v>0.54237288135593198</v>
      </c>
      <c r="AB701" s="16">
        <v>0.36238532110091698</v>
      </c>
      <c r="AC701" s="16"/>
      <c r="AD701" s="16">
        <v>0.5</v>
      </c>
      <c r="AE701" s="16">
        <v>0.36363636363636398</v>
      </c>
      <c r="AF701" s="16">
        <v>0.6</v>
      </c>
      <c r="AG701" s="16">
        <v>0.61111111111111105</v>
      </c>
      <c r="AH701" s="16">
        <v>0.66666666666666696</v>
      </c>
      <c r="AI701" s="16">
        <v>0.41935483870967699</v>
      </c>
      <c r="AJ701" s="16">
        <v>0.31372549019607798</v>
      </c>
      <c r="AK701" s="16">
        <v>0.5</v>
      </c>
      <c r="AL701" s="16">
        <v>0.4</v>
      </c>
      <c r="AM701" s="16">
        <v>0.33333333333333298</v>
      </c>
      <c r="AN701" s="16"/>
      <c r="AO701" s="16">
        <v>0.57894736842105299</v>
      </c>
      <c r="AP701" s="16">
        <v>0.38461538461538503</v>
      </c>
      <c r="AQ701" s="16">
        <v>0.394736842105263</v>
      </c>
      <c r="AR701" s="16">
        <v>0.36842105263157898</v>
      </c>
      <c r="AS701" s="16">
        <v>0.21875</v>
      </c>
      <c r="AT701" s="16">
        <v>0</v>
      </c>
      <c r="AU701" s="16"/>
      <c r="AV701" s="16">
        <v>1</v>
      </c>
      <c r="AW701" s="16">
        <v>1</v>
      </c>
      <c r="AX701" s="16">
        <v>0.282608695652174</v>
      </c>
      <c r="AY701" s="16">
        <v>0.25</v>
      </c>
      <c r="AZ701" s="16" t="s">
        <v>134</v>
      </c>
      <c r="BA701" s="16">
        <v>0.42857142857142899</v>
      </c>
      <c r="BB701" s="16">
        <v>0.39393939393939398</v>
      </c>
      <c r="BC701" s="16">
        <v>0.33333333333333298</v>
      </c>
      <c r="BD701" s="16">
        <v>1</v>
      </c>
      <c r="BE701" s="16">
        <v>0.37078651685393299</v>
      </c>
      <c r="BF701" s="16">
        <v>0.55000000000000004</v>
      </c>
      <c r="BG701" s="16">
        <v>1</v>
      </c>
      <c r="BH701" s="16">
        <v>0.45454545454545497</v>
      </c>
      <c r="BI701" s="16">
        <v>0.6</v>
      </c>
      <c r="BJ701" s="16">
        <v>0.14285714285714299</v>
      </c>
      <c r="BK701" s="16">
        <v>0.53846153846153799</v>
      </c>
      <c r="BL701" s="16">
        <v>0.53333333333333299</v>
      </c>
      <c r="BM701" s="16">
        <v>0.625</v>
      </c>
      <c r="BN701" s="16">
        <v>0.25</v>
      </c>
      <c r="BO701" s="16"/>
      <c r="BP701" s="16">
        <v>0.39629629629629598</v>
      </c>
      <c r="BQ701" s="16"/>
      <c r="BR701" s="16">
        <v>0.43598615916955002</v>
      </c>
      <c r="BS701" s="16"/>
      <c r="BT701" s="16">
        <v>0.37837837837837801</v>
      </c>
    </row>
    <row r="702" spans="2:72" x14ac:dyDescent="0.2">
      <c r="B702" t="s">
        <v>293</v>
      </c>
      <c r="C702" s="16">
        <v>8.9285714285714302E-2</v>
      </c>
      <c r="D702" s="16">
        <v>5.6910569105691103E-2</v>
      </c>
      <c r="E702" s="16">
        <v>0.12903225806451599</v>
      </c>
      <c r="F702" s="16">
        <v>0.11111111111111099</v>
      </c>
      <c r="G702" s="16">
        <v>0.08</v>
      </c>
      <c r="H702" s="16">
        <v>0.23529411764705899</v>
      </c>
      <c r="I702" s="16">
        <v>0.157894736842105</v>
      </c>
      <c r="J702" s="16">
        <v>0.157894736842105</v>
      </c>
      <c r="K702" s="16">
        <v>0.18181818181818199</v>
      </c>
      <c r="L702" s="16">
        <v>0</v>
      </c>
      <c r="M702" s="16">
        <v>0.1</v>
      </c>
      <c r="N702" s="16">
        <v>0</v>
      </c>
      <c r="O702" s="16">
        <v>0</v>
      </c>
      <c r="P702" s="16"/>
      <c r="Q702" s="16">
        <v>0</v>
      </c>
      <c r="R702" s="16">
        <v>0.14285714285714299</v>
      </c>
      <c r="S702" s="16">
        <v>0</v>
      </c>
      <c r="T702" s="16">
        <v>6.25E-2</v>
      </c>
      <c r="U702" s="16">
        <v>0.26315789473684198</v>
      </c>
      <c r="V702" s="16">
        <v>7.1428571428571397E-2</v>
      </c>
      <c r="W702" s="16">
        <v>0.20588235294117599</v>
      </c>
      <c r="X702" s="16">
        <v>6.9767441860465101E-2</v>
      </c>
      <c r="Y702" s="16">
        <v>6.2857142857142903E-2</v>
      </c>
      <c r="Z702" s="16"/>
      <c r="AA702" s="16">
        <v>0.13559322033898299</v>
      </c>
      <c r="AB702" s="16">
        <v>6.4220183486238494E-2</v>
      </c>
      <c r="AC702" s="16"/>
      <c r="AD702" s="16">
        <v>0.05</v>
      </c>
      <c r="AE702" s="16">
        <v>0.27272727272727298</v>
      </c>
      <c r="AF702" s="16">
        <v>0.1</v>
      </c>
      <c r="AG702" s="16">
        <v>0</v>
      </c>
      <c r="AH702" s="16">
        <v>0.125</v>
      </c>
      <c r="AI702" s="16">
        <v>0.12903225806451599</v>
      </c>
      <c r="AJ702" s="16">
        <v>0.15686274509803899</v>
      </c>
      <c r="AK702" s="16">
        <v>2.3809523809523801E-2</v>
      </c>
      <c r="AL702" s="16">
        <v>0.02</v>
      </c>
      <c r="AM702" s="16">
        <v>0.102564102564103</v>
      </c>
      <c r="AN702" s="16"/>
      <c r="AO702" s="16">
        <v>0.115789473684211</v>
      </c>
      <c r="AP702" s="16">
        <v>9.8901098901098897E-2</v>
      </c>
      <c r="AQ702" s="16">
        <v>7.8947368421052599E-2</v>
      </c>
      <c r="AR702" s="16">
        <v>7.8947368421052599E-2</v>
      </c>
      <c r="AS702" s="16">
        <v>3.125E-2</v>
      </c>
      <c r="AT702" s="16">
        <v>0</v>
      </c>
      <c r="AU702" s="16"/>
      <c r="AV702" s="16">
        <v>0</v>
      </c>
      <c r="AW702" s="16">
        <v>0</v>
      </c>
      <c r="AX702" s="16">
        <v>8.6956521739130405E-2</v>
      </c>
      <c r="AY702" s="16">
        <v>0.5</v>
      </c>
      <c r="AZ702" s="16" t="s">
        <v>134</v>
      </c>
      <c r="BA702" s="16">
        <v>0</v>
      </c>
      <c r="BB702" s="16">
        <v>6.0606060606060601E-2</v>
      </c>
      <c r="BC702" s="16">
        <v>0.16666666666666699</v>
      </c>
      <c r="BD702" s="16">
        <v>0</v>
      </c>
      <c r="BE702" s="16">
        <v>7.8651685393258397E-2</v>
      </c>
      <c r="BF702" s="16">
        <v>7.4999999999999997E-2</v>
      </c>
      <c r="BG702" s="16">
        <v>0</v>
      </c>
      <c r="BH702" s="16">
        <v>0.21212121212121199</v>
      </c>
      <c r="BI702" s="16">
        <v>0</v>
      </c>
      <c r="BJ702" s="16">
        <v>0</v>
      </c>
      <c r="BK702" s="16">
        <v>7.69230769230769E-2</v>
      </c>
      <c r="BL702" s="16">
        <v>0</v>
      </c>
      <c r="BM702" s="16">
        <v>0</v>
      </c>
      <c r="BN702" s="16">
        <v>0.25</v>
      </c>
      <c r="BO702" s="16"/>
      <c r="BP702" s="16">
        <v>8.5185185185185197E-2</v>
      </c>
      <c r="BQ702" s="16"/>
      <c r="BR702" s="16">
        <v>8.6505190311418706E-2</v>
      </c>
      <c r="BS702" s="16"/>
      <c r="BT702" s="16">
        <v>7.6576576576576599E-2</v>
      </c>
    </row>
    <row r="703" spans="2:72" x14ac:dyDescent="0.2">
      <c r="B703" t="s">
        <v>294</v>
      </c>
      <c r="C703" s="16">
        <v>3.2738095238095198E-2</v>
      </c>
      <c r="D703" s="16">
        <v>4.0650406504064998E-2</v>
      </c>
      <c r="E703" s="16">
        <v>0</v>
      </c>
      <c r="F703" s="16">
        <v>0.11111111111111099</v>
      </c>
      <c r="G703" s="16">
        <v>0.04</v>
      </c>
      <c r="H703" s="16">
        <v>5.8823529411764698E-2</v>
      </c>
      <c r="I703" s="16">
        <v>5.2631578947368397E-2</v>
      </c>
      <c r="J703" s="16">
        <v>0</v>
      </c>
      <c r="K703" s="16">
        <v>0</v>
      </c>
      <c r="L703" s="16">
        <v>0</v>
      </c>
      <c r="M703" s="16">
        <v>0</v>
      </c>
      <c r="N703" s="16">
        <v>0</v>
      </c>
      <c r="O703" s="16">
        <v>0.16666666666666699</v>
      </c>
      <c r="P703" s="16"/>
      <c r="Q703" s="16">
        <v>0.16666666666666699</v>
      </c>
      <c r="R703" s="16">
        <v>0</v>
      </c>
      <c r="S703" s="16">
        <v>0</v>
      </c>
      <c r="T703" s="16">
        <v>0.125</v>
      </c>
      <c r="U703" s="16">
        <v>0</v>
      </c>
      <c r="V703" s="16">
        <v>3.5714285714285698E-2</v>
      </c>
      <c r="W703" s="16">
        <v>2.9411764705882401E-2</v>
      </c>
      <c r="X703" s="16">
        <v>4.6511627906976702E-2</v>
      </c>
      <c r="Y703" s="16">
        <v>2.2857142857142899E-2</v>
      </c>
      <c r="Z703" s="16"/>
      <c r="AA703" s="16">
        <v>4.2372881355932202E-2</v>
      </c>
      <c r="AB703" s="16">
        <v>2.7522935779816501E-2</v>
      </c>
      <c r="AC703" s="16"/>
      <c r="AD703" s="16">
        <v>0.1</v>
      </c>
      <c r="AE703" s="16">
        <v>0</v>
      </c>
      <c r="AF703" s="16">
        <v>0.1</v>
      </c>
      <c r="AG703" s="16">
        <v>0</v>
      </c>
      <c r="AH703" s="16">
        <v>0</v>
      </c>
      <c r="AI703" s="16">
        <v>3.2258064516128997E-2</v>
      </c>
      <c r="AJ703" s="16">
        <v>5.8823529411764698E-2</v>
      </c>
      <c r="AK703" s="16">
        <v>2.3809523809523801E-2</v>
      </c>
      <c r="AL703" s="16">
        <v>0.02</v>
      </c>
      <c r="AM703" s="16">
        <v>1.2820512820512799E-2</v>
      </c>
      <c r="AN703" s="16"/>
      <c r="AO703" s="16">
        <v>3.1578947368421102E-2</v>
      </c>
      <c r="AP703" s="16">
        <v>6.5934065934065894E-2</v>
      </c>
      <c r="AQ703" s="16">
        <v>1.3157894736842099E-2</v>
      </c>
      <c r="AR703" s="16">
        <v>2.6315789473684199E-2</v>
      </c>
      <c r="AS703" s="16">
        <v>0</v>
      </c>
      <c r="AT703" s="16">
        <v>0</v>
      </c>
      <c r="AU703" s="16"/>
      <c r="AV703" s="16">
        <v>0</v>
      </c>
      <c r="AW703" s="16">
        <v>0</v>
      </c>
      <c r="AX703" s="16">
        <v>0</v>
      </c>
      <c r="AY703" s="16">
        <v>0</v>
      </c>
      <c r="AZ703" s="16" t="s">
        <v>134</v>
      </c>
      <c r="BA703" s="16">
        <v>0</v>
      </c>
      <c r="BB703" s="16">
        <v>6.0606060606060601E-2</v>
      </c>
      <c r="BC703" s="16">
        <v>0</v>
      </c>
      <c r="BD703" s="16">
        <v>0</v>
      </c>
      <c r="BE703" s="16">
        <v>4.49438202247191E-2</v>
      </c>
      <c r="BF703" s="16">
        <v>0</v>
      </c>
      <c r="BG703" s="16">
        <v>0</v>
      </c>
      <c r="BH703" s="16">
        <v>0</v>
      </c>
      <c r="BI703" s="16">
        <v>0</v>
      </c>
      <c r="BJ703" s="16">
        <v>0.14285714285714299</v>
      </c>
      <c r="BK703" s="16">
        <v>0.15384615384615399</v>
      </c>
      <c r="BL703" s="16">
        <v>0</v>
      </c>
      <c r="BM703" s="16">
        <v>0</v>
      </c>
      <c r="BN703" s="16">
        <v>0.16666666666666699</v>
      </c>
      <c r="BO703" s="16"/>
      <c r="BP703" s="16">
        <v>2.5925925925925901E-2</v>
      </c>
      <c r="BQ703" s="16"/>
      <c r="BR703" s="16">
        <v>3.1141868512110701E-2</v>
      </c>
      <c r="BS703" s="16"/>
      <c r="BT703" s="16">
        <v>3.1531531531531501E-2</v>
      </c>
    </row>
    <row r="704" spans="2:72" x14ac:dyDescent="0.2">
      <c r="B704" t="s">
        <v>295</v>
      </c>
      <c r="C704" s="16">
        <v>2.9761904761904799E-3</v>
      </c>
      <c r="D704" s="16">
        <v>8.1300813008130107E-3</v>
      </c>
      <c r="E704" s="16">
        <v>0</v>
      </c>
      <c r="F704" s="16">
        <v>0</v>
      </c>
      <c r="G704" s="16">
        <v>0</v>
      </c>
      <c r="H704" s="16">
        <v>0</v>
      </c>
      <c r="I704" s="16">
        <v>0</v>
      </c>
      <c r="J704" s="16">
        <v>0</v>
      </c>
      <c r="K704" s="16">
        <v>0</v>
      </c>
      <c r="L704" s="16">
        <v>0</v>
      </c>
      <c r="M704" s="16">
        <v>0</v>
      </c>
      <c r="N704" s="16">
        <v>0</v>
      </c>
      <c r="O704" s="16">
        <v>0</v>
      </c>
      <c r="P704" s="16"/>
      <c r="Q704" s="16">
        <v>0</v>
      </c>
      <c r="R704" s="16">
        <v>0</v>
      </c>
      <c r="S704" s="16">
        <v>0</v>
      </c>
      <c r="T704" s="16">
        <v>0</v>
      </c>
      <c r="U704" s="16">
        <v>0</v>
      </c>
      <c r="V704" s="16">
        <v>0</v>
      </c>
      <c r="W704" s="16">
        <v>0</v>
      </c>
      <c r="X704" s="16">
        <v>0</v>
      </c>
      <c r="Y704" s="16">
        <v>5.7142857142857099E-3</v>
      </c>
      <c r="Z704" s="16"/>
      <c r="AA704" s="16">
        <v>0</v>
      </c>
      <c r="AB704" s="16">
        <v>4.5871559633027499E-3</v>
      </c>
      <c r="AC704" s="16"/>
      <c r="AD704" s="16">
        <v>0</v>
      </c>
      <c r="AE704" s="16">
        <v>0</v>
      </c>
      <c r="AF704" s="16">
        <v>0</v>
      </c>
      <c r="AG704" s="16">
        <v>0</v>
      </c>
      <c r="AH704" s="16">
        <v>0</v>
      </c>
      <c r="AI704" s="16">
        <v>0</v>
      </c>
      <c r="AJ704" s="16">
        <v>0</v>
      </c>
      <c r="AK704" s="16">
        <v>0</v>
      </c>
      <c r="AL704" s="16">
        <v>0.02</v>
      </c>
      <c r="AM704" s="16">
        <v>0</v>
      </c>
      <c r="AN704" s="16"/>
      <c r="AO704" s="16">
        <v>0</v>
      </c>
      <c r="AP704" s="16">
        <v>0</v>
      </c>
      <c r="AQ704" s="16">
        <v>0</v>
      </c>
      <c r="AR704" s="16">
        <v>2.6315789473684199E-2</v>
      </c>
      <c r="AS704" s="16">
        <v>0</v>
      </c>
      <c r="AT704" s="16">
        <v>0</v>
      </c>
      <c r="AU704" s="16"/>
      <c r="AV704" s="16">
        <v>0</v>
      </c>
      <c r="AW704" s="16">
        <v>0</v>
      </c>
      <c r="AX704" s="16">
        <v>0</v>
      </c>
      <c r="AY704" s="16">
        <v>0</v>
      </c>
      <c r="AZ704" s="16" t="s">
        <v>134</v>
      </c>
      <c r="BA704" s="16">
        <v>0</v>
      </c>
      <c r="BB704" s="16">
        <v>0</v>
      </c>
      <c r="BC704" s="16">
        <v>0</v>
      </c>
      <c r="BD704" s="16">
        <v>0</v>
      </c>
      <c r="BE704" s="16">
        <v>0</v>
      </c>
      <c r="BF704" s="16">
        <v>2.5000000000000001E-2</v>
      </c>
      <c r="BG704" s="16">
        <v>0</v>
      </c>
      <c r="BH704" s="16">
        <v>0</v>
      </c>
      <c r="BI704" s="16">
        <v>0</v>
      </c>
      <c r="BJ704" s="16">
        <v>0</v>
      </c>
      <c r="BK704" s="16">
        <v>0</v>
      </c>
      <c r="BL704" s="16">
        <v>0</v>
      </c>
      <c r="BM704" s="16">
        <v>0</v>
      </c>
      <c r="BN704" s="16">
        <v>0</v>
      </c>
      <c r="BO704" s="16"/>
      <c r="BP704" s="16">
        <v>3.7037037037036999E-3</v>
      </c>
      <c r="BQ704" s="16"/>
      <c r="BR704" s="16">
        <v>3.4602076124567501E-3</v>
      </c>
      <c r="BS704" s="16"/>
      <c r="BT704" s="16">
        <v>4.5045045045045001E-3</v>
      </c>
    </row>
    <row r="705" spans="2:72" x14ac:dyDescent="0.2">
      <c r="B705" t="s">
        <v>344</v>
      </c>
      <c r="C705" s="16">
        <v>2.9761904761904799E-3</v>
      </c>
      <c r="D705" s="16">
        <v>0</v>
      </c>
      <c r="E705" s="16">
        <v>0</v>
      </c>
      <c r="F705" s="16">
        <v>0</v>
      </c>
      <c r="G705" s="16">
        <v>0</v>
      </c>
      <c r="H705" s="16">
        <v>0</v>
      </c>
      <c r="I705" s="16">
        <v>0</v>
      </c>
      <c r="J705" s="16">
        <v>0</v>
      </c>
      <c r="K705" s="16">
        <v>0</v>
      </c>
      <c r="L705" s="16">
        <v>2.9411764705882401E-2</v>
      </c>
      <c r="M705" s="16">
        <v>0</v>
      </c>
      <c r="N705" s="16">
        <v>0</v>
      </c>
      <c r="O705" s="16">
        <v>0</v>
      </c>
      <c r="P705" s="16"/>
      <c r="Q705" s="16">
        <v>0</v>
      </c>
      <c r="R705" s="16">
        <v>0.14285714285714299</v>
      </c>
      <c r="S705" s="16">
        <v>0</v>
      </c>
      <c r="T705" s="16">
        <v>0</v>
      </c>
      <c r="U705" s="16">
        <v>0</v>
      </c>
      <c r="V705" s="16">
        <v>0</v>
      </c>
      <c r="W705" s="16">
        <v>0</v>
      </c>
      <c r="X705" s="16">
        <v>0</v>
      </c>
      <c r="Y705" s="16">
        <v>0</v>
      </c>
      <c r="Z705" s="16"/>
      <c r="AA705" s="16">
        <v>8.4745762711864406E-3</v>
      </c>
      <c r="AB705" s="16">
        <v>0</v>
      </c>
      <c r="AC705" s="16"/>
      <c r="AD705" s="16">
        <v>0.05</v>
      </c>
      <c r="AE705" s="16">
        <v>0</v>
      </c>
      <c r="AF705" s="16">
        <v>0</v>
      </c>
      <c r="AG705" s="16">
        <v>0</v>
      </c>
      <c r="AH705" s="16">
        <v>0</v>
      </c>
      <c r="AI705" s="16">
        <v>0</v>
      </c>
      <c r="AJ705" s="16">
        <v>0</v>
      </c>
      <c r="AK705" s="16">
        <v>0</v>
      </c>
      <c r="AL705" s="16">
        <v>0</v>
      </c>
      <c r="AM705" s="16">
        <v>0</v>
      </c>
      <c r="AN705" s="16"/>
      <c r="AO705" s="16">
        <v>1.05263157894737E-2</v>
      </c>
      <c r="AP705" s="16">
        <v>0</v>
      </c>
      <c r="AQ705" s="16">
        <v>0</v>
      </c>
      <c r="AR705" s="16">
        <v>0</v>
      </c>
      <c r="AS705" s="16">
        <v>0</v>
      </c>
      <c r="AT705" s="16">
        <v>0</v>
      </c>
      <c r="AU705" s="16"/>
      <c r="AV705" s="16">
        <v>0</v>
      </c>
      <c r="AW705" s="16">
        <v>0</v>
      </c>
      <c r="AX705" s="16">
        <v>0</v>
      </c>
      <c r="AY705" s="16">
        <v>0</v>
      </c>
      <c r="AZ705" s="16" t="s">
        <v>134</v>
      </c>
      <c r="BA705" s="16">
        <v>0</v>
      </c>
      <c r="BB705" s="16">
        <v>0</v>
      </c>
      <c r="BC705" s="16">
        <v>0</v>
      </c>
      <c r="BD705" s="16">
        <v>0</v>
      </c>
      <c r="BE705" s="16">
        <v>0</v>
      </c>
      <c r="BF705" s="16">
        <v>0</v>
      </c>
      <c r="BG705" s="16">
        <v>0</v>
      </c>
      <c r="BH705" s="16">
        <v>0</v>
      </c>
      <c r="BI705" s="16">
        <v>0</v>
      </c>
      <c r="BJ705" s="16">
        <v>0</v>
      </c>
      <c r="BK705" s="16">
        <v>0</v>
      </c>
      <c r="BL705" s="16">
        <v>0</v>
      </c>
      <c r="BM705" s="16">
        <v>0.125</v>
      </c>
      <c r="BN705" s="16">
        <v>0</v>
      </c>
      <c r="BO705" s="16"/>
      <c r="BP705" s="16">
        <v>3.7037037037036999E-3</v>
      </c>
      <c r="BQ705" s="16"/>
      <c r="BR705" s="16">
        <v>3.4602076124567501E-3</v>
      </c>
      <c r="BS705" s="16"/>
      <c r="BT705" s="16">
        <v>4.5045045045045001E-3</v>
      </c>
    </row>
    <row r="706" spans="2:72" x14ac:dyDescent="0.2">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row>
    <row r="707" spans="2:72" x14ac:dyDescent="0.2">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row>
    <row r="708" spans="2:72" x14ac:dyDescent="0.2">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row>
    <row r="709" spans="2:72" x14ac:dyDescent="0.2">
      <c r="B709" s="6" t="s">
        <v>318</v>
      </c>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row>
    <row r="710" spans="2:72" x14ac:dyDescent="0.2">
      <c r="B710" s="22" t="s">
        <v>297</v>
      </c>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row>
    <row r="711" spans="2:72" x14ac:dyDescent="0.2">
      <c r="B711" t="s">
        <v>291</v>
      </c>
      <c r="C711" s="16">
        <v>0.53869047619047605</v>
      </c>
      <c r="D711" s="16">
        <v>0.53658536585365901</v>
      </c>
      <c r="E711" s="16">
        <v>0.51612903225806495</v>
      </c>
      <c r="F711" s="16">
        <v>0.55555555555555602</v>
      </c>
      <c r="G711" s="16">
        <v>0.6</v>
      </c>
      <c r="H711" s="16">
        <v>0.29411764705882398</v>
      </c>
      <c r="I711" s="16">
        <v>0.52631578947368396</v>
      </c>
      <c r="J711" s="16">
        <v>0.47368421052631599</v>
      </c>
      <c r="K711" s="16">
        <v>0.63636363636363602</v>
      </c>
      <c r="L711" s="16">
        <v>0.58823529411764697</v>
      </c>
      <c r="M711" s="16">
        <v>0.5</v>
      </c>
      <c r="N711" s="16">
        <v>0.69230769230769196</v>
      </c>
      <c r="O711" s="16">
        <v>0.66666666666666696</v>
      </c>
      <c r="P711" s="16"/>
      <c r="Q711" s="16">
        <v>0.16666666666666699</v>
      </c>
      <c r="R711" s="16">
        <v>0.28571428571428598</v>
      </c>
      <c r="S711" s="16">
        <v>0.625</v>
      </c>
      <c r="T711" s="16">
        <v>0.3125</v>
      </c>
      <c r="U711" s="16">
        <v>0.26315789473684198</v>
      </c>
      <c r="V711" s="16">
        <v>0.42857142857142899</v>
      </c>
      <c r="W711" s="16">
        <v>0.41176470588235298</v>
      </c>
      <c r="X711" s="16">
        <v>0.581395348837209</v>
      </c>
      <c r="Y711" s="16">
        <v>0.64</v>
      </c>
      <c r="Z711" s="16"/>
      <c r="AA711" s="16">
        <v>0.37288135593220301</v>
      </c>
      <c r="AB711" s="16">
        <v>0.62844036697247696</v>
      </c>
      <c r="AC711" s="16"/>
      <c r="AD711" s="16">
        <v>0.3</v>
      </c>
      <c r="AE711" s="16">
        <v>0.36363636363636398</v>
      </c>
      <c r="AF711" s="16">
        <v>0.3</v>
      </c>
      <c r="AG711" s="16">
        <v>0.44444444444444398</v>
      </c>
      <c r="AH711" s="16">
        <v>0.375</v>
      </c>
      <c r="AI711" s="16">
        <v>0.54838709677419395</v>
      </c>
      <c r="AJ711" s="16">
        <v>0.47058823529411797</v>
      </c>
      <c r="AK711" s="16">
        <v>0.547619047619048</v>
      </c>
      <c r="AL711" s="16">
        <v>0.57999999999999996</v>
      </c>
      <c r="AM711" s="16">
        <v>0.74358974358974395</v>
      </c>
      <c r="AN711" s="16"/>
      <c r="AO711" s="16">
        <v>0.42105263157894701</v>
      </c>
      <c r="AP711" s="16">
        <v>0.52747252747252704</v>
      </c>
      <c r="AQ711" s="16">
        <v>0.52631578947368396</v>
      </c>
      <c r="AR711" s="16">
        <v>0.65789473684210498</v>
      </c>
      <c r="AS711" s="16">
        <v>0.78125</v>
      </c>
      <c r="AT711" s="16">
        <v>0.5</v>
      </c>
      <c r="AU711" s="16"/>
      <c r="AV711" s="16">
        <v>0</v>
      </c>
      <c r="AW711" s="16">
        <v>0</v>
      </c>
      <c r="AX711" s="16">
        <v>0.78260869565217395</v>
      </c>
      <c r="AY711" s="16">
        <v>0.5</v>
      </c>
      <c r="AZ711" s="16" t="s">
        <v>134</v>
      </c>
      <c r="BA711" s="16">
        <v>0.64285714285714302</v>
      </c>
      <c r="BB711" s="16">
        <v>0.42424242424242398</v>
      </c>
      <c r="BC711" s="16">
        <v>0.66666666666666696</v>
      </c>
      <c r="BD711" s="16">
        <v>0.33333333333333298</v>
      </c>
      <c r="BE711" s="16">
        <v>0.52808988764044895</v>
      </c>
      <c r="BF711" s="16">
        <v>0.5</v>
      </c>
      <c r="BG711" s="16">
        <v>0.5</v>
      </c>
      <c r="BH711" s="16">
        <v>0.54545454545454497</v>
      </c>
      <c r="BI711" s="16">
        <v>0.4</v>
      </c>
      <c r="BJ711" s="16">
        <v>0.28571428571428598</v>
      </c>
      <c r="BK711" s="16">
        <v>0.30769230769230799</v>
      </c>
      <c r="BL711" s="16">
        <v>0.8</v>
      </c>
      <c r="BM711" s="16">
        <v>0.375</v>
      </c>
      <c r="BN711" s="16">
        <v>0.33333333333333298</v>
      </c>
      <c r="BO711" s="16"/>
      <c r="BP711" s="16">
        <v>0.57037037037036997</v>
      </c>
      <c r="BQ711" s="16"/>
      <c r="BR711" s="16">
        <v>0.55017301038062305</v>
      </c>
      <c r="BS711" s="16"/>
      <c r="BT711" s="16">
        <v>0.55405405405405395</v>
      </c>
    </row>
    <row r="712" spans="2:72" x14ac:dyDescent="0.2">
      <c r="B712" t="s">
        <v>292</v>
      </c>
      <c r="C712" s="16">
        <v>0.32142857142857101</v>
      </c>
      <c r="D712" s="16">
        <v>0.34146341463414598</v>
      </c>
      <c r="E712" s="16">
        <v>0.32258064516128998</v>
      </c>
      <c r="F712" s="16">
        <v>0.11111111111111099</v>
      </c>
      <c r="G712" s="16">
        <v>0.28000000000000003</v>
      </c>
      <c r="H712" s="16">
        <v>0.58823529411764697</v>
      </c>
      <c r="I712" s="16">
        <v>0.31578947368421101</v>
      </c>
      <c r="J712" s="16">
        <v>0.36842105263157898</v>
      </c>
      <c r="K712" s="16">
        <v>0.18181818181818199</v>
      </c>
      <c r="L712" s="16">
        <v>0.26470588235294101</v>
      </c>
      <c r="M712" s="16">
        <v>0.3</v>
      </c>
      <c r="N712" s="16">
        <v>0.30769230769230799</v>
      </c>
      <c r="O712" s="16">
        <v>0.16666666666666699</v>
      </c>
      <c r="P712" s="16"/>
      <c r="Q712" s="16">
        <v>0.5</v>
      </c>
      <c r="R712" s="16">
        <v>0.28571428571428598</v>
      </c>
      <c r="S712" s="16">
        <v>0.25</v>
      </c>
      <c r="T712" s="16">
        <v>0.4375</v>
      </c>
      <c r="U712" s="16">
        <v>0.47368421052631599</v>
      </c>
      <c r="V712" s="16">
        <v>0.32142857142857101</v>
      </c>
      <c r="W712" s="16">
        <v>0.38235294117647101</v>
      </c>
      <c r="X712" s="16">
        <v>0.34883720930232598</v>
      </c>
      <c r="Y712" s="16">
        <v>0.27428571428571402</v>
      </c>
      <c r="Z712" s="16"/>
      <c r="AA712" s="16">
        <v>0.38135593220338998</v>
      </c>
      <c r="AB712" s="16">
        <v>0.28899082568807299</v>
      </c>
      <c r="AC712" s="16"/>
      <c r="AD712" s="16">
        <v>0.3</v>
      </c>
      <c r="AE712" s="16">
        <v>0.45454545454545497</v>
      </c>
      <c r="AF712" s="16">
        <v>0.6</v>
      </c>
      <c r="AG712" s="16">
        <v>0.38888888888888901</v>
      </c>
      <c r="AH712" s="16">
        <v>0.375</v>
      </c>
      <c r="AI712" s="16">
        <v>0.225806451612903</v>
      </c>
      <c r="AJ712" s="16">
        <v>0.39215686274509798</v>
      </c>
      <c r="AK712" s="16">
        <v>0.30952380952380998</v>
      </c>
      <c r="AL712" s="16">
        <v>0.38</v>
      </c>
      <c r="AM712" s="16">
        <v>0.19230769230769201</v>
      </c>
      <c r="AN712" s="16"/>
      <c r="AO712" s="16">
        <v>0.34736842105263199</v>
      </c>
      <c r="AP712" s="16">
        <v>0.340659340659341</v>
      </c>
      <c r="AQ712" s="16">
        <v>0.36842105263157898</v>
      </c>
      <c r="AR712" s="16">
        <v>0.23684210526315799</v>
      </c>
      <c r="AS712" s="16">
        <v>0.21875</v>
      </c>
      <c r="AT712" s="16">
        <v>0</v>
      </c>
      <c r="AU712" s="16"/>
      <c r="AV712" s="16">
        <v>1</v>
      </c>
      <c r="AW712" s="16">
        <v>0</v>
      </c>
      <c r="AX712" s="16">
        <v>0.173913043478261</v>
      </c>
      <c r="AY712" s="16">
        <v>0.25</v>
      </c>
      <c r="AZ712" s="16" t="s">
        <v>134</v>
      </c>
      <c r="BA712" s="16">
        <v>0.35714285714285698</v>
      </c>
      <c r="BB712" s="16">
        <v>0.48484848484848497</v>
      </c>
      <c r="BC712" s="16">
        <v>0</v>
      </c>
      <c r="BD712" s="16">
        <v>0.33333333333333298</v>
      </c>
      <c r="BE712" s="16">
        <v>0.37078651685393299</v>
      </c>
      <c r="BF712" s="16">
        <v>0.35</v>
      </c>
      <c r="BG712" s="16">
        <v>0</v>
      </c>
      <c r="BH712" s="16">
        <v>0.27272727272727298</v>
      </c>
      <c r="BI712" s="16">
        <v>0.4</v>
      </c>
      <c r="BJ712" s="16">
        <v>0.57142857142857095</v>
      </c>
      <c r="BK712" s="16">
        <v>0.30769230769230799</v>
      </c>
      <c r="BL712" s="16">
        <v>0.2</v>
      </c>
      <c r="BM712" s="16">
        <v>0.375</v>
      </c>
      <c r="BN712" s="16">
        <v>0.33333333333333298</v>
      </c>
      <c r="BO712" s="16"/>
      <c r="BP712" s="16">
        <v>0.30740740740740702</v>
      </c>
      <c r="BQ712" s="16"/>
      <c r="BR712" s="16">
        <v>0.31833910034602098</v>
      </c>
      <c r="BS712" s="16"/>
      <c r="BT712" s="16">
        <v>0.29729729729729698</v>
      </c>
    </row>
    <row r="713" spans="2:72" x14ac:dyDescent="0.2">
      <c r="B713" t="s">
        <v>293</v>
      </c>
      <c r="C713" s="16">
        <v>0.104166666666667</v>
      </c>
      <c r="D713" s="16">
        <v>9.7560975609756101E-2</v>
      </c>
      <c r="E713" s="16">
        <v>0.12903225806451599</v>
      </c>
      <c r="F713" s="16">
        <v>0.11111111111111099</v>
      </c>
      <c r="G713" s="16">
        <v>0.08</v>
      </c>
      <c r="H713" s="16">
        <v>0.11764705882352899</v>
      </c>
      <c r="I713" s="16">
        <v>0.105263157894737</v>
      </c>
      <c r="J713" s="16">
        <v>0.157894736842105</v>
      </c>
      <c r="K713" s="16">
        <v>9.0909090909090898E-2</v>
      </c>
      <c r="L713" s="16">
        <v>0.11764705882352899</v>
      </c>
      <c r="M713" s="16">
        <v>0.1</v>
      </c>
      <c r="N713" s="16">
        <v>0</v>
      </c>
      <c r="O713" s="16">
        <v>0.16666666666666699</v>
      </c>
      <c r="P713" s="16"/>
      <c r="Q713" s="16">
        <v>0.16666666666666699</v>
      </c>
      <c r="R713" s="16">
        <v>0.14285714285714299</v>
      </c>
      <c r="S713" s="16">
        <v>0.125</v>
      </c>
      <c r="T713" s="16">
        <v>0.1875</v>
      </c>
      <c r="U713" s="16">
        <v>0.26315789473684198</v>
      </c>
      <c r="V713" s="16">
        <v>0.214285714285714</v>
      </c>
      <c r="W713" s="16">
        <v>0.17647058823529399</v>
      </c>
      <c r="X713" s="16">
        <v>6.9767441860465101E-2</v>
      </c>
      <c r="Y713" s="16">
        <v>5.14285714285714E-2</v>
      </c>
      <c r="Z713" s="16"/>
      <c r="AA713" s="16">
        <v>0.194915254237288</v>
      </c>
      <c r="AB713" s="16">
        <v>5.5045871559633003E-2</v>
      </c>
      <c r="AC713" s="16"/>
      <c r="AD713" s="16">
        <v>0.15</v>
      </c>
      <c r="AE713" s="16">
        <v>0.18181818181818199</v>
      </c>
      <c r="AF713" s="16">
        <v>0.1</v>
      </c>
      <c r="AG713" s="16">
        <v>0.11111111111111099</v>
      </c>
      <c r="AH713" s="16">
        <v>0.20833333333333301</v>
      </c>
      <c r="AI713" s="16">
        <v>0.16129032258064499</v>
      </c>
      <c r="AJ713" s="16">
        <v>0.11764705882352899</v>
      </c>
      <c r="AK713" s="16">
        <v>0.119047619047619</v>
      </c>
      <c r="AL713" s="16">
        <v>0.04</v>
      </c>
      <c r="AM713" s="16">
        <v>5.1282051282051301E-2</v>
      </c>
      <c r="AN713" s="16"/>
      <c r="AO713" s="16">
        <v>0.168421052631579</v>
      </c>
      <c r="AP713" s="16">
        <v>9.8901098901098897E-2</v>
      </c>
      <c r="AQ713" s="16">
        <v>9.2105263157894704E-2</v>
      </c>
      <c r="AR713" s="16">
        <v>7.8947368421052599E-2</v>
      </c>
      <c r="AS713" s="16">
        <v>0</v>
      </c>
      <c r="AT713" s="16">
        <v>0</v>
      </c>
      <c r="AU713" s="16"/>
      <c r="AV713" s="16">
        <v>0</v>
      </c>
      <c r="AW713" s="16">
        <v>0</v>
      </c>
      <c r="AX713" s="16">
        <v>4.3478260869565202E-2</v>
      </c>
      <c r="AY713" s="16">
        <v>0.25</v>
      </c>
      <c r="AZ713" s="16" t="s">
        <v>134</v>
      </c>
      <c r="BA713" s="16">
        <v>0</v>
      </c>
      <c r="BB713" s="16">
        <v>9.0909090909090898E-2</v>
      </c>
      <c r="BC713" s="16">
        <v>0.33333333333333298</v>
      </c>
      <c r="BD713" s="16">
        <v>0</v>
      </c>
      <c r="BE713" s="16">
        <v>7.8651685393258397E-2</v>
      </c>
      <c r="BF713" s="16">
        <v>0.15</v>
      </c>
      <c r="BG713" s="16">
        <v>0.5</v>
      </c>
      <c r="BH713" s="16">
        <v>0.15151515151515199</v>
      </c>
      <c r="BI713" s="16">
        <v>0</v>
      </c>
      <c r="BJ713" s="16">
        <v>0.14285714285714299</v>
      </c>
      <c r="BK713" s="16">
        <v>7.69230769230769E-2</v>
      </c>
      <c r="BL713" s="16">
        <v>0</v>
      </c>
      <c r="BM713" s="16">
        <v>0.125</v>
      </c>
      <c r="BN713" s="16">
        <v>0.25</v>
      </c>
      <c r="BO713" s="16"/>
      <c r="BP713" s="16">
        <v>0.1</v>
      </c>
      <c r="BQ713" s="16"/>
      <c r="BR713" s="16">
        <v>9.3425605536332196E-2</v>
      </c>
      <c r="BS713" s="16"/>
      <c r="BT713" s="16">
        <v>0.108108108108108</v>
      </c>
    </row>
    <row r="714" spans="2:72" x14ac:dyDescent="0.2">
      <c r="B714" t="s">
        <v>294</v>
      </c>
      <c r="C714" s="16">
        <v>2.0833333333333301E-2</v>
      </c>
      <c r="D714" s="16">
        <v>2.4390243902439001E-2</v>
      </c>
      <c r="E714" s="16">
        <v>3.2258064516128997E-2</v>
      </c>
      <c r="F714" s="16">
        <v>0.22222222222222199</v>
      </c>
      <c r="G714" s="16">
        <v>0</v>
      </c>
      <c r="H714" s="16">
        <v>0</v>
      </c>
      <c r="I714" s="16">
        <v>0</v>
      </c>
      <c r="J714" s="16">
        <v>0</v>
      </c>
      <c r="K714" s="16">
        <v>0</v>
      </c>
      <c r="L714" s="16">
        <v>0</v>
      </c>
      <c r="M714" s="16">
        <v>0.1</v>
      </c>
      <c r="N714" s="16">
        <v>0</v>
      </c>
      <c r="O714" s="16">
        <v>0</v>
      </c>
      <c r="P714" s="16"/>
      <c r="Q714" s="16">
        <v>0.16666666666666699</v>
      </c>
      <c r="R714" s="16">
        <v>0.14285714285714299</v>
      </c>
      <c r="S714" s="16">
        <v>0</v>
      </c>
      <c r="T714" s="16">
        <v>6.25E-2</v>
      </c>
      <c r="U714" s="16">
        <v>0</v>
      </c>
      <c r="V714" s="16">
        <v>0</v>
      </c>
      <c r="W714" s="16">
        <v>2.9411764705882401E-2</v>
      </c>
      <c r="X714" s="16">
        <v>0</v>
      </c>
      <c r="Y714" s="16">
        <v>1.7142857142857099E-2</v>
      </c>
      <c r="Z714" s="16"/>
      <c r="AA714" s="16">
        <v>3.3898305084745797E-2</v>
      </c>
      <c r="AB714" s="16">
        <v>1.3761467889908299E-2</v>
      </c>
      <c r="AC714" s="16"/>
      <c r="AD714" s="16">
        <v>0.15</v>
      </c>
      <c r="AE714" s="16">
        <v>0</v>
      </c>
      <c r="AF714" s="16">
        <v>0</v>
      </c>
      <c r="AG714" s="16">
        <v>0</v>
      </c>
      <c r="AH714" s="16">
        <v>0</v>
      </c>
      <c r="AI714" s="16">
        <v>3.2258064516128997E-2</v>
      </c>
      <c r="AJ714" s="16">
        <v>1.9607843137254902E-2</v>
      </c>
      <c r="AK714" s="16">
        <v>2.3809523809523801E-2</v>
      </c>
      <c r="AL714" s="16">
        <v>0</v>
      </c>
      <c r="AM714" s="16">
        <v>1.2820512820512799E-2</v>
      </c>
      <c r="AN714" s="16"/>
      <c r="AO714" s="16">
        <v>3.1578947368421102E-2</v>
      </c>
      <c r="AP714" s="16">
        <v>1.0989010989011E-2</v>
      </c>
      <c r="AQ714" s="16">
        <v>1.3157894736842099E-2</v>
      </c>
      <c r="AR714" s="16">
        <v>2.6315789473684199E-2</v>
      </c>
      <c r="AS714" s="16">
        <v>0</v>
      </c>
      <c r="AT714" s="16">
        <v>0.5</v>
      </c>
      <c r="AU714" s="16"/>
      <c r="AV714" s="16">
        <v>0</v>
      </c>
      <c r="AW714" s="16">
        <v>0</v>
      </c>
      <c r="AX714" s="16">
        <v>0</v>
      </c>
      <c r="AY714" s="16">
        <v>0</v>
      </c>
      <c r="AZ714" s="16" t="s">
        <v>134</v>
      </c>
      <c r="BA714" s="16">
        <v>0</v>
      </c>
      <c r="BB714" s="16">
        <v>0</v>
      </c>
      <c r="BC714" s="16">
        <v>0</v>
      </c>
      <c r="BD714" s="16">
        <v>0</v>
      </c>
      <c r="BE714" s="16">
        <v>2.2471910112359501E-2</v>
      </c>
      <c r="BF714" s="16">
        <v>0</v>
      </c>
      <c r="BG714" s="16">
        <v>0</v>
      </c>
      <c r="BH714" s="16">
        <v>3.03030303030303E-2</v>
      </c>
      <c r="BI714" s="16">
        <v>0</v>
      </c>
      <c r="BJ714" s="16">
        <v>0</v>
      </c>
      <c r="BK714" s="16">
        <v>0.230769230769231</v>
      </c>
      <c r="BL714" s="16">
        <v>0</v>
      </c>
      <c r="BM714" s="16">
        <v>0</v>
      </c>
      <c r="BN714" s="16">
        <v>8.3333333333333301E-2</v>
      </c>
      <c r="BO714" s="16"/>
      <c r="BP714" s="16">
        <v>1.48148148148148E-2</v>
      </c>
      <c r="BQ714" s="16"/>
      <c r="BR714" s="16">
        <v>2.42214532871972E-2</v>
      </c>
      <c r="BS714" s="16"/>
      <c r="BT714" s="16">
        <v>2.7027027027027001E-2</v>
      </c>
    </row>
    <row r="715" spans="2:72" x14ac:dyDescent="0.2">
      <c r="B715" t="s">
        <v>295</v>
      </c>
      <c r="C715" s="16">
        <v>2.9761904761904799E-3</v>
      </c>
      <c r="D715" s="16">
        <v>0</v>
      </c>
      <c r="E715" s="16">
        <v>0</v>
      </c>
      <c r="F715" s="16">
        <v>0</v>
      </c>
      <c r="G715" s="16">
        <v>0</v>
      </c>
      <c r="H715" s="16">
        <v>0</v>
      </c>
      <c r="I715" s="16">
        <v>2.6315789473684199E-2</v>
      </c>
      <c r="J715" s="16">
        <v>0</v>
      </c>
      <c r="K715" s="16">
        <v>0</v>
      </c>
      <c r="L715" s="16">
        <v>0</v>
      </c>
      <c r="M715" s="16">
        <v>0</v>
      </c>
      <c r="N715" s="16">
        <v>0</v>
      </c>
      <c r="O715" s="16">
        <v>0</v>
      </c>
      <c r="P715" s="16"/>
      <c r="Q715" s="16">
        <v>0</v>
      </c>
      <c r="R715" s="16">
        <v>0</v>
      </c>
      <c r="S715" s="16">
        <v>0</v>
      </c>
      <c r="T715" s="16">
        <v>0</v>
      </c>
      <c r="U715" s="16">
        <v>0</v>
      </c>
      <c r="V715" s="16">
        <v>0</v>
      </c>
      <c r="W715" s="16">
        <v>0</v>
      </c>
      <c r="X715" s="16">
        <v>0</v>
      </c>
      <c r="Y715" s="16">
        <v>5.7142857142857099E-3</v>
      </c>
      <c r="Z715" s="16"/>
      <c r="AA715" s="16">
        <v>0</v>
      </c>
      <c r="AB715" s="16">
        <v>4.5871559633027499E-3</v>
      </c>
      <c r="AC715" s="16"/>
      <c r="AD715" s="16">
        <v>0</v>
      </c>
      <c r="AE715" s="16">
        <v>0</v>
      </c>
      <c r="AF715" s="16">
        <v>0</v>
      </c>
      <c r="AG715" s="16">
        <v>0</v>
      </c>
      <c r="AH715" s="16">
        <v>0</v>
      </c>
      <c r="AI715" s="16">
        <v>3.2258064516128997E-2</v>
      </c>
      <c r="AJ715" s="16">
        <v>0</v>
      </c>
      <c r="AK715" s="16">
        <v>0</v>
      </c>
      <c r="AL715" s="16">
        <v>0</v>
      </c>
      <c r="AM715" s="16">
        <v>0</v>
      </c>
      <c r="AN715" s="16"/>
      <c r="AO715" s="16">
        <v>1.05263157894737E-2</v>
      </c>
      <c r="AP715" s="16">
        <v>0</v>
      </c>
      <c r="AQ715" s="16">
        <v>0</v>
      </c>
      <c r="AR715" s="16">
        <v>0</v>
      </c>
      <c r="AS715" s="16">
        <v>0</v>
      </c>
      <c r="AT715" s="16">
        <v>0</v>
      </c>
      <c r="AU715" s="16"/>
      <c r="AV715" s="16">
        <v>0</v>
      </c>
      <c r="AW715" s="16">
        <v>0</v>
      </c>
      <c r="AX715" s="16">
        <v>0</v>
      </c>
      <c r="AY715" s="16">
        <v>0</v>
      </c>
      <c r="AZ715" s="16" t="s">
        <v>134</v>
      </c>
      <c r="BA715" s="16">
        <v>0</v>
      </c>
      <c r="BB715" s="16">
        <v>0</v>
      </c>
      <c r="BC715" s="16">
        <v>0</v>
      </c>
      <c r="BD715" s="16">
        <v>0</v>
      </c>
      <c r="BE715" s="16">
        <v>0</v>
      </c>
      <c r="BF715" s="16">
        <v>0</v>
      </c>
      <c r="BG715" s="16">
        <v>0</v>
      </c>
      <c r="BH715" s="16">
        <v>0</v>
      </c>
      <c r="BI715" s="16">
        <v>0.2</v>
      </c>
      <c r="BJ715" s="16">
        <v>0</v>
      </c>
      <c r="BK715" s="16">
        <v>0</v>
      </c>
      <c r="BL715" s="16">
        <v>0</v>
      </c>
      <c r="BM715" s="16">
        <v>0</v>
      </c>
      <c r="BN715" s="16">
        <v>0</v>
      </c>
      <c r="BO715" s="16"/>
      <c r="BP715" s="16">
        <v>0</v>
      </c>
      <c r="BQ715" s="16"/>
      <c r="BR715" s="16">
        <v>3.4602076124567501E-3</v>
      </c>
      <c r="BS715" s="16"/>
      <c r="BT715" s="16">
        <v>4.5045045045045001E-3</v>
      </c>
    </row>
    <row r="716" spans="2:72" x14ac:dyDescent="0.2">
      <c r="B716" t="s">
        <v>344</v>
      </c>
      <c r="C716" s="16">
        <v>1.1904761904761901E-2</v>
      </c>
      <c r="D716" s="16">
        <v>0</v>
      </c>
      <c r="E716" s="16">
        <v>0</v>
      </c>
      <c r="F716" s="16">
        <v>0</v>
      </c>
      <c r="G716" s="16">
        <v>0.04</v>
      </c>
      <c r="H716" s="16">
        <v>0</v>
      </c>
      <c r="I716" s="16">
        <v>2.6315789473684199E-2</v>
      </c>
      <c r="J716" s="16">
        <v>0</v>
      </c>
      <c r="K716" s="16">
        <v>9.0909090909090898E-2</v>
      </c>
      <c r="L716" s="16">
        <v>2.9411764705882401E-2</v>
      </c>
      <c r="M716" s="16">
        <v>0</v>
      </c>
      <c r="N716" s="16">
        <v>0</v>
      </c>
      <c r="O716" s="16">
        <v>0</v>
      </c>
      <c r="P716" s="16"/>
      <c r="Q716" s="16">
        <v>0</v>
      </c>
      <c r="R716" s="16">
        <v>0.14285714285714299</v>
      </c>
      <c r="S716" s="16">
        <v>0</v>
      </c>
      <c r="T716" s="16">
        <v>0</v>
      </c>
      <c r="U716" s="16">
        <v>0</v>
      </c>
      <c r="V716" s="16">
        <v>3.5714285714285698E-2</v>
      </c>
      <c r="W716" s="16">
        <v>0</v>
      </c>
      <c r="X716" s="16">
        <v>0</v>
      </c>
      <c r="Y716" s="16">
        <v>1.1428571428571401E-2</v>
      </c>
      <c r="Z716" s="16"/>
      <c r="AA716" s="16">
        <v>1.6949152542372899E-2</v>
      </c>
      <c r="AB716" s="16">
        <v>9.1743119266055103E-3</v>
      </c>
      <c r="AC716" s="16"/>
      <c r="AD716" s="16">
        <v>0.1</v>
      </c>
      <c r="AE716" s="16">
        <v>0</v>
      </c>
      <c r="AF716" s="16">
        <v>0</v>
      </c>
      <c r="AG716" s="16">
        <v>5.5555555555555601E-2</v>
      </c>
      <c r="AH716" s="16">
        <v>4.1666666666666699E-2</v>
      </c>
      <c r="AI716" s="16">
        <v>0</v>
      </c>
      <c r="AJ716" s="16">
        <v>0</v>
      </c>
      <c r="AK716" s="16">
        <v>0</v>
      </c>
      <c r="AL716" s="16">
        <v>0</v>
      </c>
      <c r="AM716" s="16">
        <v>0</v>
      </c>
      <c r="AN716" s="16"/>
      <c r="AO716" s="16">
        <v>2.1052631578947399E-2</v>
      </c>
      <c r="AP716" s="16">
        <v>2.1978021978022001E-2</v>
      </c>
      <c r="AQ716" s="16">
        <v>0</v>
      </c>
      <c r="AR716" s="16">
        <v>0</v>
      </c>
      <c r="AS716" s="16">
        <v>0</v>
      </c>
      <c r="AT716" s="16">
        <v>0</v>
      </c>
      <c r="AU716" s="16"/>
      <c r="AV716" s="16">
        <v>0</v>
      </c>
      <c r="AW716" s="16">
        <v>1</v>
      </c>
      <c r="AX716" s="16">
        <v>0</v>
      </c>
      <c r="AY716" s="16">
        <v>0</v>
      </c>
      <c r="AZ716" s="16" t="s">
        <v>134</v>
      </c>
      <c r="BA716" s="16">
        <v>0</v>
      </c>
      <c r="BB716" s="16">
        <v>0</v>
      </c>
      <c r="BC716" s="16">
        <v>0</v>
      </c>
      <c r="BD716" s="16">
        <v>0.33333333333333298</v>
      </c>
      <c r="BE716" s="16">
        <v>0</v>
      </c>
      <c r="BF716" s="16">
        <v>0</v>
      </c>
      <c r="BG716" s="16">
        <v>0</v>
      </c>
      <c r="BH716" s="16">
        <v>0</v>
      </c>
      <c r="BI716" s="16">
        <v>0</v>
      </c>
      <c r="BJ716" s="16">
        <v>0</v>
      </c>
      <c r="BK716" s="16">
        <v>7.69230769230769E-2</v>
      </c>
      <c r="BL716" s="16">
        <v>0</v>
      </c>
      <c r="BM716" s="16">
        <v>0.125</v>
      </c>
      <c r="BN716" s="16">
        <v>0</v>
      </c>
      <c r="BO716" s="16"/>
      <c r="BP716" s="16">
        <v>7.4074074074074103E-3</v>
      </c>
      <c r="BQ716" s="16"/>
      <c r="BR716" s="16">
        <v>1.03806228373702E-2</v>
      </c>
      <c r="BS716" s="16"/>
      <c r="BT716" s="16">
        <v>9.0090090090090107E-3</v>
      </c>
    </row>
    <row r="717" spans="2:72" x14ac:dyDescent="0.2">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row>
    <row r="718" spans="2:72" x14ac:dyDescent="0.2">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row>
    <row r="719" spans="2:72" x14ac:dyDescent="0.2">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row>
    <row r="720" spans="2:72" x14ac:dyDescent="0.2">
      <c r="B720" s="6" t="s">
        <v>345</v>
      </c>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row>
    <row r="721" spans="2:72" x14ac:dyDescent="0.2">
      <c r="B721" s="22" t="s">
        <v>297</v>
      </c>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row>
    <row r="722" spans="2:72" x14ac:dyDescent="0.2">
      <c r="B722" t="s">
        <v>245</v>
      </c>
      <c r="C722" s="16">
        <v>0.226190476190476</v>
      </c>
      <c r="D722" s="16">
        <v>0.24390243902438999</v>
      </c>
      <c r="E722" s="16">
        <v>0.12903225806451599</v>
      </c>
      <c r="F722" s="16">
        <v>0.11111111111111099</v>
      </c>
      <c r="G722" s="16">
        <v>0.28000000000000003</v>
      </c>
      <c r="H722" s="16">
        <v>0.17647058823529399</v>
      </c>
      <c r="I722" s="16">
        <v>0.28947368421052599</v>
      </c>
      <c r="J722" s="16">
        <v>5.2631578947368397E-2</v>
      </c>
      <c r="K722" s="16">
        <v>0.27272727272727298</v>
      </c>
      <c r="L722" s="16">
        <v>0.17647058823529399</v>
      </c>
      <c r="M722" s="16">
        <v>0.1</v>
      </c>
      <c r="N722" s="16">
        <v>0.61538461538461497</v>
      </c>
      <c r="O722" s="16">
        <v>0.16666666666666699</v>
      </c>
      <c r="P722" s="16"/>
      <c r="Q722" s="16">
        <v>0.16666666666666699</v>
      </c>
      <c r="R722" s="16">
        <v>0</v>
      </c>
      <c r="S722" s="16">
        <v>0.25</v>
      </c>
      <c r="T722" s="16">
        <v>0.125</v>
      </c>
      <c r="U722" s="16">
        <v>0.157894736842105</v>
      </c>
      <c r="V722" s="16">
        <v>0.17857142857142899</v>
      </c>
      <c r="W722" s="16">
        <v>0.11764705882352899</v>
      </c>
      <c r="X722" s="16">
        <v>0.209302325581395</v>
      </c>
      <c r="Y722" s="16">
        <v>0.28571428571428598</v>
      </c>
      <c r="Z722" s="16"/>
      <c r="AA722" s="16">
        <v>0.144067796610169</v>
      </c>
      <c r="AB722" s="16">
        <v>0.27064220183486198</v>
      </c>
      <c r="AC722" s="16"/>
      <c r="AD722" s="16">
        <v>0.15</v>
      </c>
      <c r="AE722" s="16">
        <v>9.0909090909090898E-2</v>
      </c>
      <c r="AF722" s="16">
        <v>0</v>
      </c>
      <c r="AG722" s="16">
        <v>0.33333333333333298</v>
      </c>
      <c r="AH722" s="16">
        <v>0.16666666666666699</v>
      </c>
      <c r="AI722" s="16">
        <v>0.19354838709677399</v>
      </c>
      <c r="AJ722" s="16">
        <v>0.23529411764705899</v>
      </c>
      <c r="AK722" s="16">
        <v>0.35714285714285698</v>
      </c>
      <c r="AL722" s="16">
        <v>0.16</v>
      </c>
      <c r="AM722" s="16">
        <v>0.269230769230769</v>
      </c>
      <c r="AN722" s="16"/>
      <c r="AO722" s="16">
        <v>6.3157894736842093E-2</v>
      </c>
      <c r="AP722" s="16">
        <v>0.20879120879120899</v>
      </c>
      <c r="AQ722" s="16">
        <v>0.30263157894736797</v>
      </c>
      <c r="AR722" s="16">
        <v>0.28947368421052599</v>
      </c>
      <c r="AS722" s="16">
        <v>0.5</v>
      </c>
      <c r="AT722" s="16">
        <v>0.5</v>
      </c>
      <c r="AU722" s="16"/>
      <c r="AV722" s="16">
        <v>0</v>
      </c>
      <c r="AW722" s="16">
        <v>0</v>
      </c>
      <c r="AX722" s="16">
        <v>0.36956521739130399</v>
      </c>
      <c r="AY722" s="16">
        <v>0.25</v>
      </c>
      <c r="AZ722" s="16" t="s">
        <v>134</v>
      </c>
      <c r="BA722" s="16">
        <v>0.28571428571428598</v>
      </c>
      <c r="BB722" s="16">
        <v>0.21212121212121199</v>
      </c>
      <c r="BC722" s="16">
        <v>0.16666666666666699</v>
      </c>
      <c r="BD722" s="16">
        <v>0.33333333333333298</v>
      </c>
      <c r="BE722" s="16">
        <v>0.235955056179775</v>
      </c>
      <c r="BF722" s="16">
        <v>0.25</v>
      </c>
      <c r="BG722" s="16">
        <v>0</v>
      </c>
      <c r="BH722" s="16">
        <v>0.15151515151515199</v>
      </c>
      <c r="BI722" s="16">
        <v>0.2</v>
      </c>
      <c r="BJ722" s="16">
        <v>0.14285714285714299</v>
      </c>
      <c r="BK722" s="16">
        <v>7.69230769230769E-2</v>
      </c>
      <c r="BL722" s="16">
        <v>0.2</v>
      </c>
      <c r="BM722" s="16">
        <v>0.125</v>
      </c>
      <c r="BN722" s="16">
        <v>0.16666666666666699</v>
      </c>
      <c r="BO722" s="16"/>
      <c r="BP722" s="16">
        <v>0.24444444444444399</v>
      </c>
      <c r="BQ722" s="16"/>
      <c r="BR722" s="16">
        <v>0.21799307958477501</v>
      </c>
      <c r="BS722" s="16"/>
      <c r="BT722" s="16">
        <v>0.28378378378378399</v>
      </c>
    </row>
    <row r="723" spans="2:72" x14ac:dyDescent="0.2">
      <c r="B723" t="s">
        <v>246</v>
      </c>
      <c r="C723" s="16">
        <v>0.43452380952380998</v>
      </c>
      <c r="D723" s="16">
        <v>0.47967479674796698</v>
      </c>
      <c r="E723" s="16">
        <v>0.38709677419354799</v>
      </c>
      <c r="F723" s="16">
        <v>0.55555555555555602</v>
      </c>
      <c r="G723" s="16">
        <v>0.36</v>
      </c>
      <c r="H723" s="16">
        <v>0.41176470588235298</v>
      </c>
      <c r="I723" s="16">
        <v>0.394736842105263</v>
      </c>
      <c r="J723" s="16">
        <v>0.47368421052631599</v>
      </c>
      <c r="K723" s="16">
        <v>0.54545454545454497</v>
      </c>
      <c r="L723" s="16">
        <v>0.441176470588235</v>
      </c>
      <c r="M723" s="16">
        <v>0.4</v>
      </c>
      <c r="N723" s="16">
        <v>0.230769230769231</v>
      </c>
      <c r="O723" s="16">
        <v>0.33333333333333298</v>
      </c>
      <c r="P723" s="16"/>
      <c r="Q723" s="16">
        <v>0.16666666666666699</v>
      </c>
      <c r="R723" s="16">
        <v>0.42857142857142899</v>
      </c>
      <c r="S723" s="16">
        <v>0.125</v>
      </c>
      <c r="T723" s="16">
        <v>0.5625</v>
      </c>
      <c r="U723" s="16">
        <v>0.21052631578947401</v>
      </c>
      <c r="V723" s="16">
        <v>0.46428571428571402</v>
      </c>
      <c r="W723" s="16">
        <v>0.58823529411764697</v>
      </c>
      <c r="X723" s="16">
        <v>0.46511627906976699</v>
      </c>
      <c r="Y723" s="16">
        <v>0.42857142857142899</v>
      </c>
      <c r="Z723" s="16"/>
      <c r="AA723" s="16">
        <v>0.43220338983050799</v>
      </c>
      <c r="AB723" s="16">
        <v>0.43577981651376102</v>
      </c>
      <c r="AC723" s="16"/>
      <c r="AD723" s="16">
        <v>0.4</v>
      </c>
      <c r="AE723" s="16">
        <v>0.27272727272727298</v>
      </c>
      <c r="AF723" s="16">
        <v>0.5</v>
      </c>
      <c r="AG723" s="16">
        <v>0.38888888888888901</v>
      </c>
      <c r="AH723" s="16">
        <v>0.45833333333333298</v>
      </c>
      <c r="AI723" s="16">
        <v>0.32258064516128998</v>
      </c>
      <c r="AJ723" s="16">
        <v>0.50980392156862697</v>
      </c>
      <c r="AK723" s="16">
        <v>0.40476190476190499</v>
      </c>
      <c r="AL723" s="16">
        <v>0.56000000000000005</v>
      </c>
      <c r="AM723" s="16">
        <v>0.38461538461538503</v>
      </c>
      <c r="AN723" s="16"/>
      <c r="AO723" s="16">
        <v>0.42105263157894701</v>
      </c>
      <c r="AP723" s="16">
        <v>0.39560439560439598</v>
      </c>
      <c r="AQ723" s="16">
        <v>0.46052631578947401</v>
      </c>
      <c r="AR723" s="16">
        <v>0.52631578947368396</v>
      </c>
      <c r="AS723" s="16">
        <v>0.40625</v>
      </c>
      <c r="AT723" s="16">
        <v>0.5</v>
      </c>
      <c r="AU723" s="16"/>
      <c r="AV723" s="16">
        <v>0</v>
      </c>
      <c r="AW723" s="16">
        <v>0</v>
      </c>
      <c r="AX723" s="16">
        <v>0.36956521739130399</v>
      </c>
      <c r="AY723" s="16">
        <v>0.25</v>
      </c>
      <c r="AZ723" s="16" t="s">
        <v>134</v>
      </c>
      <c r="BA723" s="16">
        <v>0.42857142857142899</v>
      </c>
      <c r="BB723" s="16">
        <v>0.45454545454545497</v>
      </c>
      <c r="BC723" s="16">
        <v>0.5</v>
      </c>
      <c r="BD723" s="16">
        <v>0</v>
      </c>
      <c r="BE723" s="16">
        <v>0.51685393258427004</v>
      </c>
      <c r="BF723" s="16">
        <v>0.5</v>
      </c>
      <c r="BG723" s="16">
        <v>0.66666666666666696</v>
      </c>
      <c r="BH723" s="16">
        <v>0.42424242424242398</v>
      </c>
      <c r="BI723" s="16">
        <v>0.4</v>
      </c>
      <c r="BJ723" s="16">
        <v>0.28571428571428598</v>
      </c>
      <c r="BK723" s="16">
        <v>0.15384615384615399</v>
      </c>
      <c r="BL723" s="16">
        <v>0.33333333333333298</v>
      </c>
      <c r="BM723" s="16">
        <v>0.25</v>
      </c>
      <c r="BN723" s="16">
        <v>0.58333333333333304</v>
      </c>
      <c r="BO723" s="16"/>
      <c r="BP723" s="16">
        <v>0.45555555555555599</v>
      </c>
      <c r="BQ723" s="16"/>
      <c r="BR723" s="16">
        <v>0.44636678200691998</v>
      </c>
      <c r="BS723" s="16"/>
      <c r="BT723" s="16">
        <v>0.45495495495495503</v>
      </c>
    </row>
    <row r="724" spans="2:72" x14ac:dyDescent="0.2">
      <c r="B724" t="s">
        <v>247</v>
      </c>
      <c r="C724" s="16">
        <v>0.16964285714285701</v>
      </c>
      <c r="D724" s="16">
        <v>0.113821138211382</v>
      </c>
      <c r="E724" s="16">
        <v>0.25806451612903197</v>
      </c>
      <c r="F724" s="16">
        <v>0.22222222222222199</v>
      </c>
      <c r="G724" s="16">
        <v>0.16</v>
      </c>
      <c r="H724" s="16">
        <v>0.29411764705882398</v>
      </c>
      <c r="I724" s="16">
        <v>0.157894736842105</v>
      </c>
      <c r="J724" s="16">
        <v>0.21052631578947401</v>
      </c>
      <c r="K724" s="16">
        <v>9.0909090909090898E-2</v>
      </c>
      <c r="L724" s="16">
        <v>0.17647058823529399</v>
      </c>
      <c r="M724" s="16">
        <v>0.5</v>
      </c>
      <c r="N724" s="16">
        <v>7.69230769230769E-2</v>
      </c>
      <c r="O724" s="16">
        <v>0.16666666666666699</v>
      </c>
      <c r="P724" s="16"/>
      <c r="Q724" s="16">
        <v>0.5</v>
      </c>
      <c r="R724" s="16">
        <v>0.42857142857142899</v>
      </c>
      <c r="S724" s="16">
        <v>0.25</v>
      </c>
      <c r="T724" s="16">
        <v>6.25E-2</v>
      </c>
      <c r="U724" s="16">
        <v>0.157894736842105</v>
      </c>
      <c r="V724" s="16">
        <v>0.107142857142857</v>
      </c>
      <c r="W724" s="16">
        <v>0.26470588235294101</v>
      </c>
      <c r="X724" s="16">
        <v>0.209302325581395</v>
      </c>
      <c r="Y724" s="16">
        <v>0.13714285714285701</v>
      </c>
      <c r="Z724" s="16"/>
      <c r="AA724" s="16">
        <v>0.20338983050847501</v>
      </c>
      <c r="AB724" s="16">
        <v>0.151376146788991</v>
      </c>
      <c r="AC724" s="16"/>
      <c r="AD724" s="16">
        <v>0.25</v>
      </c>
      <c r="AE724" s="16">
        <v>0.36363636363636398</v>
      </c>
      <c r="AF724" s="16">
        <v>0.2</v>
      </c>
      <c r="AG724" s="16">
        <v>0.11111111111111099</v>
      </c>
      <c r="AH724" s="16">
        <v>8.3333333333333301E-2</v>
      </c>
      <c r="AI724" s="16">
        <v>0.19354838709677399</v>
      </c>
      <c r="AJ724" s="16">
        <v>0.13725490196078399</v>
      </c>
      <c r="AK724" s="16">
        <v>0.16666666666666699</v>
      </c>
      <c r="AL724" s="16">
        <v>0.16</v>
      </c>
      <c r="AM724" s="16">
        <v>0.17948717948717899</v>
      </c>
      <c r="AN724" s="16"/>
      <c r="AO724" s="16">
        <v>0.27368421052631597</v>
      </c>
      <c r="AP724" s="16">
        <v>0.21978021978022</v>
      </c>
      <c r="AQ724" s="16">
        <v>7.8947368421052599E-2</v>
      </c>
      <c r="AR724" s="16">
        <v>0.105263157894737</v>
      </c>
      <c r="AS724" s="16">
        <v>3.125E-2</v>
      </c>
      <c r="AT724" s="16">
        <v>0</v>
      </c>
      <c r="AU724" s="16"/>
      <c r="AV724" s="16">
        <v>1</v>
      </c>
      <c r="AW724" s="16">
        <v>0</v>
      </c>
      <c r="AX724" s="16">
        <v>0.108695652173913</v>
      </c>
      <c r="AY724" s="16">
        <v>0</v>
      </c>
      <c r="AZ724" s="16" t="s">
        <v>134</v>
      </c>
      <c r="BA724" s="16">
        <v>0.14285714285714299</v>
      </c>
      <c r="BB724" s="16">
        <v>0.12121212121212099</v>
      </c>
      <c r="BC724" s="16">
        <v>0.16666666666666699</v>
      </c>
      <c r="BD724" s="16">
        <v>0.33333333333333298</v>
      </c>
      <c r="BE724" s="16">
        <v>0.123595505617978</v>
      </c>
      <c r="BF724" s="16">
        <v>0.15</v>
      </c>
      <c r="BG724" s="16">
        <v>0.33333333333333298</v>
      </c>
      <c r="BH724" s="16">
        <v>0.21212121212121199</v>
      </c>
      <c r="BI724" s="16">
        <v>0.4</v>
      </c>
      <c r="BJ724" s="16">
        <v>0.42857142857142899</v>
      </c>
      <c r="BK724" s="16">
        <v>0.38461538461538503</v>
      </c>
      <c r="BL724" s="16">
        <v>0.266666666666667</v>
      </c>
      <c r="BM724" s="16">
        <v>0.25</v>
      </c>
      <c r="BN724" s="16">
        <v>8.3333333333333301E-2</v>
      </c>
      <c r="BO724" s="16"/>
      <c r="BP724" s="16">
        <v>0.15925925925925899</v>
      </c>
      <c r="BQ724" s="16"/>
      <c r="BR724" s="16">
        <v>0.17647058823529399</v>
      </c>
      <c r="BS724" s="16"/>
      <c r="BT724" s="16">
        <v>0.13063063063063099</v>
      </c>
    </row>
    <row r="725" spans="2:72" x14ac:dyDescent="0.2">
      <c r="B725" t="s">
        <v>248</v>
      </c>
      <c r="C725" s="16">
        <v>8.9285714285714302E-2</v>
      </c>
      <c r="D725" s="16">
        <v>7.3170731707317097E-2</v>
      </c>
      <c r="E725" s="16">
        <v>0.12903225806451599</v>
      </c>
      <c r="F725" s="16">
        <v>0.11111111111111099</v>
      </c>
      <c r="G725" s="16">
        <v>0.12</v>
      </c>
      <c r="H725" s="16">
        <v>5.8823529411764698E-2</v>
      </c>
      <c r="I725" s="16">
        <v>7.8947368421052599E-2</v>
      </c>
      <c r="J725" s="16">
        <v>0.21052631578947401</v>
      </c>
      <c r="K725" s="16">
        <v>9.0909090909090898E-2</v>
      </c>
      <c r="L725" s="16">
        <v>8.8235294117647106E-2</v>
      </c>
      <c r="M725" s="16">
        <v>0</v>
      </c>
      <c r="N725" s="16">
        <v>0</v>
      </c>
      <c r="O725" s="16">
        <v>0.16666666666666699</v>
      </c>
      <c r="P725" s="16"/>
      <c r="Q725" s="16">
        <v>0.16666666666666699</v>
      </c>
      <c r="R725" s="16">
        <v>0</v>
      </c>
      <c r="S725" s="16">
        <v>0.125</v>
      </c>
      <c r="T725" s="16">
        <v>0.125</v>
      </c>
      <c r="U725" s="16">
        <v>0.31578947368421101</v>
      </c>
      <c r="V725" s="16">
        <v>0.107142857142857</v>
      </c>
      <c r="W725" s="16">
        <v>2.9411764705882401E-2</v>
      </c>
      <c r="X725" s="16">
        <v>6.9767441860465101E-2</v>
      </c>
      <c r="Y725" s="16">
        <v>7.4285714285714302E-2</v>
      </c>
      <c r="Z725" s="16"/>
      <c r="AA725" s="16">
        <v>0.11864406779661001</v>
      </c>
      <c r="AB725" s="16">
        <v>7.3394495412843999E-2</v>
      </c>
      <c r="AC725" s="16"/>
      <c r="AD725" s="16">
        <v>0.1</v>
      </c>
      <c r="AE725" s="16">
        <v>0.18181818181818199</v>
      </c>
      <c r="AF725" s="16">
        <v>0.1</v>
      </c>
      <c r="AG725" s="16">
        <v>5.5555555555555601E-2</v>
      </c>
      <c r="AH725" s="16">
        <v>0.20833333333333301</v>
      </c>
      <c r="AI725" s="16">
        <v>0.19354838709677399</v>
      </c>
      <c r="AJ725" s="16">
        <v>3.9215686274509803E-2</v>
      </c>
      <c r="AK725" s="16">
        <v>4.7619047619047603E-2</v>
      </c>
      <c r="AL725" s="16">
        <v>0.1</v>
      </c>
      <c r="AM725" s="16">
        <v>5.1282051282051301E-2</v>
      </c>
      <c r="AN725" s="16"/>
      <c r="AO725" s="16">
        <v>0.105263157894737</v>
      </c>
      <c r="AP725" s="16">
        <v>9.8901098901098897E-2</v>
      </c>
      <c r="AQ725" s="16">
        <v>9.2105263157894704E-2</v>
      </c>
      <c r="AR725" s="16">
        <v>7.8947368421052599E-2</v>
      </c>
      <c r="AS725" s="16">
        <v>3.125E-2</v>
      </c>
      <c r="AT725" s="16">
        <v>0</v>
      </c>
      <c r="AU725" s="16"/>
      <c r="AV725" s="16">
        <v>0</v>
      </c>
      <c r="AW725" s="16">
        <v>0</v>
      </c>
      <c r="AX725" s="16">
        <v>2.1739130434782601E-2</v>
      </c>
      <c r="AY725" s="16">
        <v>0.5</v>
      </c>
      <c r="AZ725" s="16" t="s">
        <v>134</v>
      </c>
      <c r="BA725" s="16">
        <v>0.14285714285714299</v>
      </c>
      <c r="BB725" s="16">
        <v>0.15151515151515199</v>
      </c>
      <c r="BC725" s="16">
        <v>0</v>
      </c>
      <c r="BD725" s="16">
        <v>0</v>
      </c>
      <c r="BE725" s="16">
        <v>4.49438202247191E-2</v>
      </c>
      <c r="BF725" s="16">
        <v>0.1</v>
      </c>
      <c r="BG725" s="16">
        <v>0</v>
      </c>
      <c r="BH725" s="16">
        <v>9.0909090909090898E-2</v>
      </c>
      <c r="BI725" s="16">
        <v>0</v>
      </c>
      <c r="BJ725" s="16">
        <v>0.14285714285714299</v>
      </c>
      <c r="BK725" s="16">
        <v>0.30769230769230799</v>
      </c>
      <c r="BL725" s="16">
        <v>0.133333333333333</v>
      </c>
      <c r="BM725" s="16">
        <v>0.25</v>
      </c>
      <c r="BN725" s="16">
        <v>0</v>
      </c>
      <c r="BO725" s="16"/>
      <c r="BP725" s="16">
        <v>5.5555555555555601E-2</v>
      </c>
      <c r="BQ725" s="16"/>
      <c r="BR725" s="16">
        <v>7.9584775086505202E-2</v>
      </c>
      <c r="BS725" s="16"/>
      <c r="BT725" s="16">
        <v>8.1081081081081099E-2</v>
      </c>
    </row>
    <row r="726" spans="2:72" x14ac:dyDescent="0.2">
      <c r="B726" t="s">
        <v>249</v>
      </c>
      <c r="C726" s="16">
        <v>4.1666666666666699E-2</v>
      </c>
      <c r="D726" s="16">
        <v>4.8780487804878099E-2</v>
      </c>
      <c r="E726" s="16">
        <v>9.6774193548387094E-2</v>
      </c>
      <c r="F726" s="16">
        <v>0</v>
      </c>
      <c r="G726" s="16">
        <v>0.08</v>
      </c>
      <c r="H726" s="16">
        <v>0</v>
      </c>
      <c r="I726" s="16">
        <v>0</v>
      </c>
      <c r="J726" s="16">
        <v>0</v>
      </c>
      <c r="K726" s="16">
        <v>0</v>
      </c>
      <c r="L726" s="16">
        <v>8.8235294117647106E-2</v>
      </c>
      <c r="M726" s="16">
        <v>0</v>
      </c>
      <c r="N726" s="16">
        <v>0</v>
      </c>
      <c r="O726" s="16">
        <v>0</v>
      </c>
      <c r="P726" s="16"/>
      <c r="Q726" s="16">
        <v>0</v>
      </c>
      <c r="R726" s="16">
        <v>0.14285714285714299</v>
      </c>
      <c r="S726" s="16">
        <v>0.125</v>
      </c>
      <c r="T726" s="16">
        <v>0</v>
      </c>
      <c r="U726" s="16">
        <v>5.2631578947368397E-2</v>
      </c>
      <c r="V726" s="16">
        <v>7.1428571428571397E-2</v>
      </c>
      <c r="W726" s="16">
        <v>0</v>
      </c>
      <c r="X726" s="16">
        <v>4.6511627906976702E-2</v>
      </c>
      <c r="Y726" s="16">
        <v>0.04</v>
      </c>
      <c r="Z726" s="16"/>
      <c r="AA726" s="16">
        <v>4.2372881355932202E-2</v>
      </c>
      <c r="AB726" s="16">
        <v>4.1284403669724801E-2</v>
      </c>
      <c r="AC726" s="16"/>
      <c r="AD726" s="16">
        <v>0.05</v>
      </c>
      <c r="AE726" s="16">
        <v>0</v>
      </c>
      <c r="AF726" s="16">
        <v>0.1</v>
      </c>
      <c r="AG726" s="16">
        <v>0</v>
      </c>
      <c r="AH726" s="16">
        <v>8.3333333333333301E-2</v>
      </c>
      <c r="AI726" s="16">
        <v>3.2258064516128997E-2</v>
      </c>
      <c r="AJ726" s="16">
        <v>3.9215686274509803E-2</v>
      </c>
      <c r="AK726" s="16">
        <v>2.3809523809523801E-2</v>
      </c>
      <c r="AL726" s="16">
        <v>0.02</v>
      </c>
      <c r="AM726" s="16">
        <v>6.4102564102564097E-2</v>
      </c>
      <c r="AN726" s="16"/>
      <c r="AO726" s="16">
        <v>7.3684210526315796E-2</v>
      </c>
      <c r="AP726" s="16">
        <v>3.2967032967033003E-2</v>
      </c>
      <c r="AQ726" s="16">
        <v>3.94736842105263E-2</v>
      </c>
      <c r="AR726" s="16">
        <v>0</v>
      </c>
      <c r="AS726" s="16">
        <v>3.125E-2</v>
      </c>
      <c r="AT726" s="16">
        <v>0</v>
      </c>
      <c r="AU726" s="16"/>
      <c r="AV726" s="16">
        <v>0</v>
      </c>
      <c r="AW726" s="16">
        <v>0</v>
      </c>
      <c r="AX726" s="16">
        <v>8.6956521739130405E-2</v>
      </c>
      <c r="AY726" s="16">
        <v>0</v>
      </c>
      <c r="AZ726" s="16" t="s">
        <v>134</v>
      </c>
      <c r="BA726" s="16">
        <v>0</v>
      </c>
      <c r="BB726" s="16">
        <v>3.03030303030303E-2</v>
      </c>
      <c r="BC726" s="16">
        <v>0.16666666666666699</v>
      </c>
      <c r="BD726" s="16">
        <v>0</v>
      </c>
      <c r="BE726" s="16">
        <v>3.3707865168539297E-2</v>
      </c>
      <c r="BF726" s="16">
        <v>0</v>
      </c>
      <c r="BG726" s="16">
        <v>0</v>
      </c>
      <c r="BH726" s="16">
        <v>9.0909090909090898E-2</v>
      </c>
      <c r="BI726" s="16">
        <v>0</v>
      </c>
      <c r="BJ726" s="16">
        <v>0</v>
      </c>
      <c r="BK726" s="16">
        <v>0</v>
      </c>
      <c r="BL726" s="16">
        <v>6.6666666666666693E-2</v>
      </c>
      <c r="BM726" s="16">
        <v>0.125</v>
      </c>
      <c r="BN726" s="16">
        <v>0</v>
      </c>
      <c r="BO726" s="16"/>
      <c r="BP726" s="16">
        <v>4.0740740740740702E-2</v>
      </c>
      <c r="BQ726" s="16"/>
      <c r="BR726" s="16">
        <v>4.8442906574394498E-2</v>
      </c>
      <c r="BS726" s="16"/>
      <c r="BT726" s="16">
        <v>2.2522522522522501E-2</v>
      </c>
    </row>
    <row r="727" spans="2:72" x14ac:dyDescent="0.2">
      <c r="B727" t="s">
        <v>122</v>
      </c>
      <c r="C727" s="16">
        <v>3.8690476190476199E-2</v>
      </c>
      <c r="D727" s="16">
        <v>4.0650406504064998E-2</v>
      </c>
      <c r="E727" s="16">
        <v>0</v>
      </c>
      <c r="F727" s="16">
        <v>0</v>
      </c>
      <c r="G727" s="16">
        <v>0</v>
      </c>
      <c r="H727" s="16">
        <v>5.8823529411764698E-2</v>
      </c>
      <c r="I727" s="16">
        <v>7.8947368421052599E-2</v>
      </c>
      <c r="J727" s="16">
        <v>5.2631578947368397E-2</v>
      </c>
      <c r="K727" s="16">
        <v>0</v>
      </c>
      <c r="L727" s="16">
        <v>2.9411764705882401E-2</v>
      </c>
      <c r="M727" s="16">
        <v>0</v>
      </c>
      <c r="N727" s="16">
        <v>7.69230769230769E-2</v>
      </c>
      <c r="O727" s="16">
        <v>0.16666666666666699</v>
      </c>
      <c r="P727" s="16"/>
      <c r="Q727" s="16">
        <v>0</v>
      </c>
      <c r="R727" s="16">
        <v>0</v>
      </c>
      <c r="S727" s="16">
        <v>0.125</v>
      </c>
      <c r="T727" s="16">
        <v>0.125</v>
      </c>
      <c r="U727" s="16">
        <v>0.105263157894737</v>
      </c>
      <c r="V727" s="16">
        <v>7.1428571428571397E-2</v>
      </c>
      <c r="W727" s="16">
        <v>0</v>
      </c>
      <c r="X727" s="16">
        <v>0</v>
      </c>
      <c r="Y727" s="16">
        <v>3.4285714285714301E-2</v>
      </c>
      <c r="Z727" s="16"/>
      <c r="AA727" s="16">
        <v>5.93220338983051E-2</v>
      </c>
      <c r="AB727" s="16">
        <v>2.7522935779816501E-2</v>
      </c>
      <c r="AC727" s="16"/>
      <c r="AD727" s="16">
        <v>0.05</v>
      </c>
      <c r="AE727" s="16">
        <v>9.0909090909090898E-2</v>
      </c>
      <c r="AF727" s="16">
        <v>0.1</v>
      </c>
      <c r="AG727" s="16">
        <v>0.11111111111111099</v>
      </c>
      <c r="AH727" s="16">
        <v>0</v>
      </c>
      <c r="AI727" s="16">
        <v>6.4516129032258104E-2</v>
      </c>
      <c r="AJ727" s="16">
        <v>3.9215686274509803E-2</v>
      </c>
      <c r="AK727" s="16">
        <v>0</v>
      </c>
      <c r="AL727" s="16">
        <v>0</v>
      </c>
      <c r="AM727" s="16">
        <v>5.1282051282051301E-2</v>
      </c>
      <c r="AN727" s="16"/>
      <c r="AO727" s="16">
        <v>6.3157894736842093E-2</v>
      </c>
      <c r="AP727" s="16">
        <v>4.3956043956044001E-2</v>
      </c>
      <c r="AQ727" s="16">
        <v>2.6315789473684199E-2</v>
      </c>
      <c r="AR727" s="16">
        <v>0</v>
      </c>
      <c r="AS727" s="16">
        <v>0</v>
      </c>
      <c r="AT727" s="16">
        <v>0</v>
      </c>
      <c r="AU727" s="16"/>
      <c r="AV727" s="16">
        <v>0</v>
      </c>
      <c r="AW727" s="16">
        <v>1</v>
      </c>
      <c r="AX727" s="16">
        <v>4.3478260869565202E-2</v>
      </c>
      <c r="AY727" s="16">
        <v>0</v>
      </c>
      <c r="AZ727" s="16" t="s">
        <v>134</v>
      </c>
      <c r="BA727" s="16">
        <v>0</v>
      </c>
      <c r="BB727" s="16">
        <v>3.03030303030303E-2</v>
      </c>
      <c r="BC727" s="16">
        <v>0</v>
      </c>
      <c r="BD727" s="16">
        <v>0.33333333333333298</v>
      </c>
      <c r="BE727" s="16">
        <v>4.49438202247191E-2</v>
      </c>
      <c r="BF727" s="16">
        <v>0</v>
      </c>
      <c r="BG727" s="16">
        <v>0</v>
      </c>
      <c r="BH727" s="16">
        <v>3.03030303030303E-2</v>
      </c>
      <c r="BI727" s="16">
        <v>0</v>
      </c>
      <c r="BJ727" s="16">
        <v>0</v>
      </c>
      <c r="BK727" s="16">
        <v>7.69230769230769E-2</v>
      </c>
      <c r="BL727" s="16">
        <v>0</v>
      </c>
      <c r="BM727" s="16">
        <v>0</v>
      </c>
      <c r="BN727" s="16">
        <v>0.16666666666666699</v>
      </c>
      <c r="BO727" s="16"/>
      <c r="BP727" s="16">
        <v>4.4444444444444398E-2</v>
      </c>
      <c r="BQ727" s="16"/>
      <c r="BR727" s="16">
        <v>3.1141868512110701E-2</v>
      </c>
      <c r="BS727" s="16"/>
      <c r="BT727" s="16">
        <v>2.7027027027027001E-2</v>
      </c>
    </row>
    <row r="728" spans="2:72" x14ac:dyDescent="0.2">
      <c r="B728" t="s">
        <v>250</v>
      </c>
      <c r="C728" s="16">
        <v>0.66071428571428603</v>
      </c>
      <c r="D728" s="16">
        <v>0.723577235772358</v>
      </c>
      <c r="E728" s="16">
        <v>0.51612903225806495</v>
      </c>
      <c r="F728" s="16">
        <v>0.66666666666666696</v>
      </c>
      <c r="G728" s="16">
        <v>0.64</v>
      </c>
      <c r="H728" s="16">
        <v>0.58823529411764697</v>
      </c>
      <c r="I728" s="16">
        <v>0.68421052631578905</v>
      </c>
      <c r="J728" s="16">
        <v>0.52631578947368396</v>
      </c>
      <c r="K728" s="16">
        <v>0.81818181818181801</v>
      </c>
      <c r="L728" s="16">
        <v>0.61764705882352899</v>
      </c>
      <c r="M728" s="16">
        <v>0.5</v>
      </c>
      <c r="N728" s="16">
        <v>0.84615384615384603</v>
      </c>
      <c r="O728" s="16">
        <v>0.5</v>
      </c>
      <c r="P728" s="16"/>
      <c r="Q728" s="16">
        <v>0.33333333333333298</v>
      </c>
      <c r="R728" s="16">
        <v>0.42857142857142899</v>
      </c>
      <c r="S728" s="16">
        <v>0.375</v>
      </c>
      <c r="T728" s="16">
        <v>0.6875</v>
      </c>
      <c r="U728" s="16">
        <v>0.36842105263157898</v>
      </c>
      <c r="V728" s="16">
        <v>0.64285714285714302</v>
      </c>
      <c r="W728" s="16">
        <v>0.70588235294117696</v>
      </c>
      <c r="X728" s="16">
        <v>0.67441860465116299</v>
      </c>
      <c r="Y728" s="16">
        <v>0.71428571428571397</v>
      </c>
      <c r="Z728" s="16"/>
      <c r="AA728" s="16">
        <v>0.57627118644067798</v>
      </c>
      <c r="AB728" s="16">
        <v>0.70642201834862395</v>
      </c>
      <c r="AC728" s="16"/>
      <c r="AD728" s="16">
        <v>0.55000000000000004</v>
      </c>
      <c r="AE728" s="16">
        <v>0.36363636363636398</v>
      </c>
      <c r="AF728" s="16">
        <v>0.5</v>
      </c>
      <c r="AG728" s="16">
        <v>0.72222222222222199</v>
      </c>
      <c r="AH728" s="16">
        <v>0.625</v>
      </c>
      <c r="AI728" s="16">
        <v>0.51612903225806495</v>
      </c>
      <c r="AJ728" s="16">
        <v>0.74509803921568596</v>
      </c>
      <c r="AK728" s="16">
        <v>0.76190476190476197</v>
      </c>
      <c r="AL728" s="16">
        <v>0.72</v>
      </c>
      <c r="AM728" s="16">
        <v>0.65384615384615397</v>
      </c>
      <c r="AN728" s="16"/>
      <c r="AO728" s="16">
        <v>0.48421052631578898</v>
      </c>
      <c r="AP728" s="16">
        <v>0.60439560439560402</v>
      </c>
      <c r="AQ728" s="16">
        <v>0.76315789473684204</v>
      </c>
      <c r="AR728" s="16">
        <v>0.81578947368421095</v>
      </c>
      <c r="AS728" s="16">
        <v>0.90625</v>
      </c>
      <c r="AT728" s="16">
        <v>1</v>
      </c>
      <c r="AU728" s="16"/>
      <c r="AV728" s="16">
        <v>0</v>
      </c>
      <c r="AW728" s="16">
        <v>0</v>
      </c>
      <c r="AX728" s="16">
        <v>0.73913043478260898</v>
      </c>
      <c r="AY728" s="16">
        <v>0.5</v>
      </c>
      <c r="AZ728" s="16" t="s">
        <v>134</v>
      </c>
      <c r="BA728" s="16">
        <v>0.71428571428571397</v>
      </c>
      <c r="BB728" s="16">
        <v>0.66666666666666696</v>
      </c>
      <c r="BC728" s="16">
        <v>0.66666666666666696</v>
      </c>
      <c r="BD728" s="16">
        <v>0.33333333333333298</v>
      </c>
      <c r="BE728" s="16">
        <v>0.75280898876404501</v>
      </c>
      <c r="BF728" s="16">
        <v>0.75</v>
      </c>
      <c r="BG728" s="16">
        <v>0.66666666666666696</v>
      </c>
      <c r="BH728" s="16">
        <v>0.57575757575757602</v>
      </c>
      <c r="BI728" s="16">
        <v>0.6</v>
      </c>
      <c r="BJ728" s="16">
        <v>0.42857142857142899</v>
      </c>
      <c r="BK728" s="16">
        <v>0.230769230769231</v>
      </c>
      <c r="BL728" s="16">
        <v>0.53333333333333299</v>
      </c>
      <c r="BM728" s="16">
        <v>0.375</v>
      </c>
      <c r="BN728" s="16">
        <v>0.75</v>
      </c>
      <c r="BO728" s="16"/>
      <c r="BP728" s="16">
        <v>0.7</v>
      </c>
      <c r="BQ728" s="16"/>
      <c r="BR728" s="16">
        <v>0.66435986159169502</v>
      </c>
      <c r="BS728" s="16"/>
      <c r="BT728" s="16">
        <v>0.73873873873873896</v>
      </c>
    </row>
    <row r="729" spans="2:72" x14ac:dyDescent="0.2">
      <c r="B729" t="s">
        <v>251</v>
      </c>
      <c r="C729" s="16">
        <v>0.13095238095238099</v>
      </c>
      <c r="D729" s="16">
        <v>0.12195121951219499</v>
      </c>
      <c r="E729" s="16">
        <v>0.225806451612903</v>
      </c>
      <c r="F729" s="16">
        <v>0.11111111111111099</v>
      </c>
      <c r="G729" s="16">
        <v>0.2</v>
      </c>
      <c r="H729" s="16">
        <v>5.8823529411764698E-2</v>
      </c>
      <c r="I729" s="16">
        <v>7.8947368421052599E-2</v>
      </c>
      <c r="J729" s="16">
        <v>0.21052631578947401</v>
      </c>
      <c r="K729" s="16">
        <v>9.0909090909090898E-2</v>
      </c>
      <c r="L729" s="16">
        <v>0.17647058823529399</v>
      </c>
      <c r="M729" s="16">
        <v>0</v>
      </c>
      <c r="N729" s="16">
        <v>0</v>
      </c>
      <c r="O729" s="16">
        <v>0.16666666666666699</v>
      </c>
      <c r="P729" s="16"/>
      <c r="Q729" s="16">
        <v>0.16666666666666699</v>
      </c>
      <c r="R729" s="16">
        <v>0.14285714285714299</v>
      </c>
      <c r="S729" s="16">
        <v>0.25</v>
      </c>
      <c r="T729" s="16">
        <v>0.125</v>
      </c>
      <c r="U729" s="16">
        <v>0.36842105263157898</v>
      </c>
      <c r="V729" s="16">
        <v>0.17857142857142899</v>
      </c>
      <c r="W729" s="16">
        <v>2.9411764705882401E-2</v>
      </c>
      <c r="X729" s="16">
        <v>0.116279069767442</v>
      </c>
      <c r="Y729" s="16">
        <v>0.114285714285714</v>
      </c>
      <c r="Z729" s="16"/>
      <c r="AA729" s="16">
        <v>0.161016949152542</v>
      </c>
      <c r="AB729" s="16">
        <v>0.11467889908256899</v>
      </c>
      <c r="AC729" s="16"/>
      <c r="AD729" s="16">
        <v>0.15</v>
      </c>
      <c r="AE729" s="16">
        <v>0.18181818181818199</v>
      </c>
      <c r="AF729" s="16">
        <v>0.2</v>
      </c>
      <c r="AG729" s="16">
        <v>5.5555555555555601E-2</v>
      </c>
      <c r="AH729" s="16">
        <v>0.29166666666666702</v>
      </c>
      <c r="AI729" s="16">
        <v>0.225806451612903</v>
      </c>
      <c r="AJ729" s="16">
        <v>7.8431372549019607E-2</v>
      </c>
      <c r="AK729" s="16">
        <v>7.1428571428571397E-2</v>
      </c>
      <c r="AL729" s="16">
        <v>0.12</v>
      </c>
      <c r="AM729" s="16">
        <v>0.115384615384615</v>
      </c>
      <c r="AN729" s="16"/>
      <c r="AO729" s="16">
        <v>0.17894736842105299</v>
      </c>
      <c r="AP729" s="16">
        <v>0.13186813186813201</v>
      </c>
      <c r="AQ729" s="16">
        <v>0.13157894736842099</v>
      </c>
      <c r="AR729" s="16">
        <v>7.8947368421052599E-2</v>
      </c>
      <c r="AS729" s="16">
        <v>6.25E-2</v>
      </c>
      <c r="AT729" s="16">
        <v>0</v>
      </c>
      <c r="AU729" s="16"/>
      <c r="AV729" s="16">
        <v>0</v>
      </c>
      <c r="AW729" s="16">
        <v>0</v>
      </c>
      <c r="AX729" s="16">
        <v>0.108695652173913</v>
      </c>
      <c r="AY729" s="16">
        <v>0.5</v>
      </c>
      <c r="AZ729" s="16" t="s">
        <v>134</v>
      </c>
      <c r="BA729" s="16">
        <v>0.14285714285714299</v>
      </c>
      <c r="BB729" s="16">
        <v>0.18181818181818199</v>
      </c>
      <c r="BC729" s="16">
        <v>0.16666666666666699</v>
      </c>
      <c r="BD729" s="16">
        <v>0</v>
      </c>
      <c r="BE729" s="16">
        <v>7.8651685393258397E-2</v>
      </c>
      <c r="BF729" s="16">
        <v>0.1</v>
      </c>
      <c r="BG729" s="16">
        <v>0</v>
      </c>
      <c r="BH729" s="16">
        <v>0.18181818181818199</v>
      </c>
      <c r="BI729" s="16">
        <v>0</v>
      </c>
      <c r="BJ729" s="16">
        <v>0.14285714285714299</v>
      </c>
      <c r="BK729" s="16">
        <v>0.30769230769230799</v>
      </c>
      <c r="BL729" s="16">
        <v>0.2</v>
      </c>
      <c r="BM729" s="16">
        <v>0.375</v>
      </c>
      <c r="BN729" s="16">
        <v>0</v>
      </c>
      <c r="BO729" s="16"/>
      <c r="BP729" s="16">
        <v>9.6296296296296297E-2</v>
      </c>
      <c r="BQ729" s="16"/>
      <c r="BR729" s="16">
        <v>0.12802768166090001</v>
      </c>
      <c r="BS729" s="16"/>
      <c r="BT729" s="16">
        <v>0.103603603603604</v>
      </c>
    </row>
    <row r="730" spans="2:72" x14ac:dyDescent="0.2">
      <c r="B730" t="s">
        <v>252</v>
      </c>
      <c r="C730" s="16">
        <v>0.52976190476190499</v>
      </c>
      <c r="D730" s="16">
        <v>0.60162601626016299</v>
      </c>
      <c r="E730" s="16">
        <v>0.29032258064516098</v>
      </c>
      <c r="F730" s="16">
        <v>0.55555555555555602</v>
      </c>
      <c r="G730" s="16">
        <v>0.44</v>
      </c>
      <c r="H730" s="16">
        <v>0.52941176470588203</v>
      </c>
      <c r="I730" s="16">
        <v>0.60526315789473695</v>
      </c>
      <c r="J730" s="16">
        <v>0.31578947368421101</v>
      </c>
      <c r="K730" s="16">
        <v>0.72727272727272696</v>
      </c>
      <c r="L730" s="16">
        <v>0.441176470588235</v>
      </c>
      <c r="M730" s="16">
        <v>0.5</v>
      </c>
      <c r="N730" s="16">
        <v>0.84615384615384603</v>
      </c>
      <c r="O730" s="16">
        <v>0.33333333333333298</v>
      </c>
      <c r="P730" s="16"/>
      <c r="Q730" s="16">
        <v>0.16666666666666699</v>
      </c>
      <c r="R730" s="16">
        <v>0.28571428571428598</v>
      </c>
      <c r="S730" s="16">
        <v>0.125</v>
      </c>
      <c r="T730" s="16">
        <v>0.5625</v>
      </c>
      <c r="U730" s="16">
        <v>0</v>
      </c>
      <c r="V730" s="16">
        <v>0.46428571428571402</v>
      </c>
      <c r="W730" s="16">
        <v>0.67647058823529405</v>
      </c>
      <c r="X730" s="16">
        <v>0.55813953488372103</v>
      </c>
      <c r="Y730" s="16">
        <v>0.6</v>
      </c>
      <c r="Z730" s="16"/>
      <c r="AA730" s="16">
        <v>0.41525423728813599</v>
      </c>
      <c r="AB730" s="16">
        <v>0.59174311926605505</v>
      </c>
      <c r="AC730" s="16"/>
      <c r="AD730" s="16">
        <v>0.4</v>
      </c>
      <c r="AE730" s="16">
        <v>0.18181818181818199</v>
      </c>
      <c r="AF730" s="16">
        <v>0.3</v>
      </c>
      <c r="AG730" s="16">
        <v>0.66666666666666696</v>
      </c>
      <c r="AH730" s="16">
        <v>0.33333333333333298</v>
      </c>
      <c r="AI730" s="16">
        <v>0.29032258064516098</v>
      </c>
      <c r="AJ730" s="16">
        <v>0.66666666666666696</v>
      </c>
      <c r="AK730" s="16">
        <v>0.69047619047619002</v>
      </c>
      <c r="AL730" s="16">
        <v>0.6</v>
      </c>
      <c r="AM730" s="16">
        <v>0.53846153846153799</v>
      </c>
      <c r="AN730" s="16"/>
      <c r="AO730" s="16">
        <v>0.30526315789473701</v>
      </c>
      <c r="AP730" s="16">
        <v>0.47252747252747301</v>
      </c>
      <c r="AQ730" s="16">
        <v>0.63157894736842102</v>
      </c>
      <c r="AR730" s="16">
        <v>0.73684210526315796</v>
      </c>
      <c r="AS730" s="16">
        <v>0.84375</v>
      </c>
      <c r="AT730" s="16">
        <v>1</v>
      </c>
      <c r="AU730" s="16"/>
      <c r="AV730" s="16">
        <v>0</v>
      </c>
      <c r="AW730" s="16">
        <v>0</v>
      </c>
      <c r="AX730" s="16">
        <v>0.63043478260869601</v>
      </c>
      <c r="AY730" s="16">
        <v>0</v>
      </c>
      <c r="AZ730" s="16" t="s">
        <v>134</v>
      </c>
      <c r="BA730" s="16">
        <v>0.57142857142857095</v>
      </c>
      <c r="BB730" s="16">
        <v>0.48484848484848497</v>
      </c>
      <c r="BC730" s="16">
        <v>0.5</v>
      </c>
      <c r="BD730" s="16">
        <v>0.33333333333333298</v>
      </c>
      <c r="BE730" s="16">
        <v>0.67415730337078705</v>
      </c>
      <c r="BF730" s="16">
        <v>0.65</v>
      </c>
      <c r="BG730" s="16">
        <v>0.66666666666666696</v>
      </c>
      <c r="BH730" s="16">
        <v>0.39393939393939398</v>
      </c>
      <c r="BI730" s="16">
        <v>0.6</v>
      </c>
      <c r="BJ730" s="16">
        <v>0.28571428571428598</v>
      </c>
      <c r="BK730" s="16">
        <v>-7.69230769230769E-2</v>
      </c>
      <c r="BL730" s="16">
        <v>0.33333333333333298</v>
      </c>
      <c r="BM730" s="16">
        <v>0</v>
      </c>
      <c r="BN730" s="16">
        <v>0.75</v>
      </c>
      <c r="BO730" s="16"/>
      <c r="BP730" s="16">
        <v>0.60370370370370396</v>
      </c>
      <c r="BQ730" s="16"/>
      <c r="BR730" s="16">
        <v>0.53633217993079596</v>
      </c>
      <c r="BS730" s="16"/>
      <c r="BT730" s="16">
        <v>0.63513513513513498</v>
      </c>
    </row>
    <row r="731" spans="2:72" x14ac:dyDescent="0.2">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row>
    <row r="732" spans="2:72" x14ac:dyDescent="0.2">
      <c r="B732" s="6" t="s">
        <v>346</v>
      </c>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row>
    <row r="733" spans="2:72" x14ac:dyDescent="0.2">
      <c r="B733" s="22" t="s">
        <v>347</v>
      </c>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row>
    <row r="734" spans="2:72" x14ac:dyDescent="0.2">
      <c r="B734" t="s">
        <v>328</v>
      </c>
      <c r="C734" s="16">
        <v>0.61363636363636398</v>
      </c>
      <c r="D734" s="16">
        <v>0.73333333333333295</v>
      </c>
      <c r="E734" s="16">
        <v>0.42857142857142899</v>
      </c>
      <c r="F734" s="16">
        <v>1</v>
      </c>
      <c r="G734" s="16">
        <v>0.4</v>
      </c>
      <c r="H734" s="16">
        <v>0</v>
      </c>
      <c r="I734" s="16">
        <v>0.33333333333333298</v>
      </c>
      <c r="J734" s="16">
        <v>0.5</v>
      </c>
      <c r="K734" s="16">
        <v>1</v>
      </c>
      <c r="L734" s="16">
        <v>0.83333333333333304</v>
      </c>
      <c r="M734" s="16" t="s">
        <v>134</v>
      </c>
      <c r="N734" s="16" t="s">
        <v>134</v>
      </c>
      <c r="O734" s="16">
        <v>1</v>
      </c>
      <c r="P734" s="16"/>
      <c r="Q734" s="16">
        <v>1</v>
      </c>
      <c r="R734" s="16">
        <v>1</v>
      </c>
      <c r="S734" s="16">
        <v>0.5</v>
      </c>
      <c r="T734" s="16">
        <v>1</v>
      </c>
      <c r="U734" s="16">
        <v>0.28571428571428598</v>
      </c>
      <c r="V734" s="16">
        <v>0.4</v>
      </c>
      <c r="W734" s="16">
        <v>0</v>
      </c>
      <c r="X734" s="16">
        <v>0.4</v>
      </c>
      <c r="Y734" s="16">
        <v>0.8</v>
      </c>
      <c r="Z734" s="16"/>
      <c r="AA734" s="16">
        <v>0.47368421052631599</v>
      </c>
      <c r="AB734" s="16">
        <v>0.72</v>
      </c>
      <c r="AC734" s="16"/>
      <c r="AD734" s="16">
        <v>1</v>
      </c>
      <c r="AE734" s="16">
        <v>0</v>
      </c>
      <c r="AF734" s="16">
        <v>0.5</v>
      </c>
      <c r="AG734" s="16">
        <v>1</v>
      </c>
      <c r="AH734" s="16">
        <v>0.42857142857142899</v>
      </c>
      <c r="AI734" s="16">
        <v>0.42857142857142899</v>
      </c>
      <c r="AJ734" s="16">
        <v>0.5</v>
      </c>
      <c r="AK734" s="16">
        <v>1</v>
      </c>
      <c r="AL734" s="16">
        <v>0.33333333333333298</v>
      </c>
      <c r="AM734" s="16">
        <v>1</v>
      </c>
      <c r="AN734" s="16"/>
      <c r="AO734" s="16">
        <v>0.58823529411764697</v>
      </c>
      <c r="AP734" s="16">
        <v>0.66666666666666696</v>
      </c>
      <c r="AQ734" s="16">
        <v>0.6</v>
      </c>
      <c r="AR734" s="16">
        <v>0.33333333333333298</v>
      </c>
      <c r="AS734" s="16">
        <v>1</v>
      </c>
      <c r="AT734" s="16" t="s">
        <v>134</v>
      </c>
      <c r="AU734" s="16"/>
      <c r="AV734" s="16" t="s">
        <v>134</v>
      </c>
      <c r="AW734" s="16" t="s">
        <v>134</v>
      </c>
      <c r="AX734" s="16">
        <v>1</v>
      </c>
      <c r="AY734" s="16">
        <v>0</v>
      </c>
      <c r="AZ734" s="16" t="s">
        <v>134</v>
      </c>
      <c r="BA734" s="16">
        <v>0.5</v>
      </c>
      <c r="BB734" s="16">
        <v>0.5</v>
      </c>
      <c r="BC734" s="16">
        <v>1</v>
      </c>
      <c r="BD734" s="16" t="s">
        <v>134</v>
      </c>
      <c r="BE734" s="16">
        <v>0.85714285714285698</v>
      </c>
      <c r="BF734" s="16">
        <v>0.25</v>
      </c>
      <c r="BG734" s="16" t="s">
        <v>134</v>
      </c>
      <c r="BH734" s="16">
        <v>0.66666666666666696</v>
      </c>
      <c r="BI734" s="16" t="s">
        <v>134</v>
      </c>
      <c r="BJ734" s="16">
        <v>1</v>
      </c>
      <c r="BK734" s="16">
        <v>0.75</v>
      </c>
      <c r="BL734" s="16">
        <v>0.33333333333333298</v>
      </c>
      <c r="BM734" s="16">
        <v>0.33333333333333298</v>
      </c>
      <c r="BN734" s="16" t="s">
        <v>134</v>
      </c>
      <c r="BO734" s="16"/>
      <c r="BP734" s="16">
        <v>0.73076923076923095</v>
      </c>
      <c r="BQ734" s="16"/>
      <c r="BR734" s="16">
        <v>0.64864864864864902</v>
      </c>
      <c r="BS734" s="16"/>
      <c r="BT734" s="16">
        <v>0.60869565217391297</v>
      </c>
    </row>
    <row r="735" spans="2:72" x14ac:dyDescent="0.2">
      <c r="B735" t="s">
        <v>329</v>
      </c>
      <c r="C735" s="16">
        <v>0.36363636363636398</v>
      </c>
      <c r="D735" s="16">
        <v>0.33333333333333298</v>
      </c>
      <c r="E735" s="16">
        <v>0.57142857142857095</v>
      </c>
      <c r="F735" s="16">
        <v>0</v>
      </c>
      <c r="G735" s="16">
        <v>0.4</v>
      </c>
      <c r="H735" s="16">
        <v>1</v>
      </c>
      <c r="I735" s="16">
        <v>0.33333333333333298</v>
      </c>
      <c r="J735" s="16">
        <v>0.25</v>
      </c>
      <c r="K735" s="16">
        <v>0</v>
      </c>
      <c r="L735" s="16">
        <v>0.33333333333333298</v>
      </c>
      <c r="M735" s="16" t="s">
        <v>134</v>
      </c>
      <c r="N735" s="16" t="s">
        <v>134</v>
      </c>
      <c r="O735" s="16">
        <v>0</v>
      </c>
      <c r="P735" s="16"/>
      <c r="Q735" s="16">
        <v>1</v>
      </c>
      <c r="R735" s="16">
        <v>0</v>
      </c>
      <c r="S735" s="16">
        <v>1</v>
      </c>
      <c r="T735" s="16">
        <v>0</v>
      </c>
      <c r="U735" s="16">
        <v>0.28571428571428598</v>
      </c>
      <c r="V735" s="16">
        <v>0.6</v>
      </c>
      <c r="W735" s="16">
        <v>0</v>
      </c>
      <c r="X735" s="16">
        <v>0.4</v>
      </c>
      <c r="Y735" s="16">
        <v>0.3</v>
      </c>
      <c r="Z735" s="16"/>
      <c r="AA735" s="16">
        <v>0.42105263157894701</v>
      </c>
      <c r="AB735" s="16">
        <v>0.32</v>
      </c>
      <c r="AC735" s="16"/>
      <c r="AD735" s="16">
        <v>0.33333333333333298</v>
      </c>
      <c r="AE735" s="16">
        <v>0.5</v>
      </c>
      <c r="AF735" s="16">
        <v>0.5</v>
      </c>
      <c r="AG735" s="16">
        <v>0</v>
      </c>
      <c r="AH735" s="16">
        <v>0.57142857142857095</v>
      </c>
      <c r="AI735" s="16">
        <v>0.28571428571428598</v>
      </c>
      <c r="AJ735" s="16">
        <v>0.5</v>
      </c>
      <c r="AK735" s="16">
        <v>0.33333333333333298</v>
      </c>
      <c r="AL735" s="16">
        <v>0.33333333333333298</v>
      </c>
      <c r="AM735" s="16">
        <v>0.22222222222222199</v>
      </c>
      <c r="AN735" s="16"/>
      <c r="AO735" s="16">
        <v>0.35294117647058798</v>
      </c>
      <c r="AP735" s="16">
        <v>0.33333333333333298</v>
      </c>
      <c r="AQ735" s="16">
        <v>0.4</v>
      </c>
      <c r="AR735" s="16">
        <v>0.66666666666666696</v>
      </c>
      <c r="AS735" s="16">
        <v>0</v>
      </c>
      <c r="AT735" s="16" t="s">
        <v>134</v>
      </c>
      <c r="AU735" s="16"/>
      <c r="AV735" s="16" t="s">
        <v>134</v>
      </c>
      <c r="AW735" s="16" t="s">
        <v>134</v>
      </c>
      <c r="AX735" s="16">
        <v>0.2</v>
      </c>
      <c r="AY735" s="16">
        <v>0.5</v>
      </c>
      <c r="AZ735" s="16" t="s">
        <v>134</v>
      </c>
      <c r="BA735" s="16">
        <v>0.5</v>
      </c>
      <c r="BB735" s="16">
        <v>0.66666666666666696</v>
      </c>
      <c r="BC735" s="16">
        <v>0</v>
      </c>
      <c r="BD735" s="16" t="s">
        <v>134</v>
      </c>
      <c r="BE735" s="16">
        <v>0.14285714285714299</v>
      </c>
      <c r="BF735" s="16">
        <v>0.5</v>
      </c>
      <c r="BG735" s="16" t="s">
        <v>134</v>
      </c>
      <c r="BH735" s="16">
        <v>0.16666666666666699</v>
      </c>
      <c r="BI735" s="16" t="s">
        <v>134</v>
      </c>
      <c r="BJ735" s="16">
        <v>0</v>
      </c>
      <c r="BK735" s="16">
        <v>0.25</v>
      </c>
      <c r="BL735" s="16">
        <v>0.33333333333333298</v>
      </c>
      <c r="BM735" s="16">
        <v>1</v>
      </c>
      <c r="BN735" s="16" t="s">
        <v>134</v>
      </c>
      <c r="BO735" s="16"/>
      <c r="BP735" s="16">
        <v>0.30769230769230799</v>
      </c>
      <c r="BQ735" s="16"/>
      <c r="BR735" s="16">
        <v>0.43243243243243201</v>
      </c>
      <c r="BS735" s="16"/>
      <c r="BT735" s="16">
        <v>0.26086956521739102</v>
      </c>
    </row>
    <row r="736" spans="2:72" x14ac:dyDescent="0.2">
      <c r="B736" t="s">
        <v>330</v>
      </c>
      <c r="C736" s="16">
        <v>0.31818181818181801</v>
      </c>
      <c r="D736" s="16">
        <v>0.2</v>
      </c>
      <c r="E736" s="16">
        <v>0.42857142857142899</v>
      </c>
      <c r="F736" s="16">
        <v>1</v>
      </c>
      <c r="G736" s="16">
        <v>0.4</v>
      </c>
      <c r="H736" s="16">
        <v>0</v>
      </c>
      <c r="I736" s="16">
        <v>0.66666666666666696</v>
      </c>
      <c r="J736" s="16">
        <v>0.25</v>
      </c>
      <c r="K736" s="16">
        <v>1</v>
      </c>
      <c r="L736" s="16">
        <v>0.16666666666666699</v>
      </c>
      <c r="M736" s="16" t="s">
        <v>134</v>
      </c>
      <c r="N736" s="16" t="s">
        <v>134</v>
      </c>
      <c r="O736" s="16">
        <v>0</v>
      </c>
      <c r="P736" s="16"/>
      <c r="Q736" s="16">
        <v>0</v>
      </c>
      <c r="R736" s="16">
        <v>0</v>
      </c>
      <c r="S736" s="16">
        <v>0</v>
      </c>
      <c r="T736" s="16">
        <v>0</v>
      </c>
      <c r="U736" s="16">
        <v>0.42857142857142899</v>
      </c>
      <c r="V736" s="16">
        <v>0.4</v>
      </c>
      <c r="W736" s="16">
        <v>1</v>
      </c>
      <c r="X736" s="16">
        <v>0.2</v>
      </c>
      <c r="Y736" s="16">
        <v>0.35</v>
      </c>
      <c r="Z736" s="16"/>
      <c r="AA736" s="16">
        <v>0.31578947368421101</v>
      </c>
      <c r="AB736" s="16">
        <v>0.32</v>
      </c>
      <c r="AC736" s="16"/>
      <c r="AD736" s="16">
        <v>0</v>
      </c>
      <c r="AE736" s="16">
        <v>0.5</v>
      </c>
      <c r="AF736" s="16">
        <v>0.5</v>
      </c>
      <c r="AG736" s="16">
        <v>0</v>
      </c>
      <c r="AH736" s="16">
        <v>0.42857142857142899</v>
      </c>
      <c r="AI736" s="16">
        <v>0.42857142857142899</v>
      </c>
      <c r="AJ736" s="16">
        <v>0</v>
      </c>
      <c r="AK736" s="16">
        <v>0.66666666666666696</v>
      </c>
      <c r="AL736" s="16">
        <v>0.5</v>
      </c>
      <c r="AM736" s="16">
        <v>0.11111111111111099</v>
      </c>
      <c r="AN736" s="16"/>
      <c r="AO736" s="16">
        <v>0.41176470588235298</v>
      </c>
      <c r="AP736" s="16">
        <v>0.16666666666666699</v>
      </c>
      <c r="AQ736" s="16">
        <v>0.3</v>
      </c>
      <c r="AR736" s="16">
        <v>0.66666666666666696</v>
      </c>
      <c r="AS736" s="16">
        <v>0</v>
      </c>
      <c r="AT736" s="16" t="s">
        <v>134</v>
      </c>
      <c r="AU736" s="16"/>
      <c r="AV736" s="16" t="s">
        <v>134</v>
      </c>
      <c r="AW736" s="16" t="s">
        <v>134</v>
      </c>
      <c r="AX736" s="16">
        <v>0</v>
      </c>
      <c r="AY736" s="16">
        <v>0.5</v>
      </c>
      <c r="AZ736" s="16" t="s">
        <v>134</v>
      </c>
      <c r="BA736" s="16">
        <v>0</v>
      </c>
      <c r="BB736" s="16">
        <v>0.33333333333333298</v>
      </c>
      <c r="BC736" s="16">
        <v>0</v>
      </c>
      <c r="BD736" s="16" t="s">
        <v>134</v>
      </c>
      <c r="BE736" s="16">
        <v>0.42857142857142899</v>
      </c>
      <c r="BF736" s="16">
        <v>0.5</v>
      </c>
      <c r="BG736" s="16" t="s">
        <v>134</v>
      </c>
      <c r="BH736" s="16">
        <v>0.16666666666666699</v>
      </c>
      <c r="BI736" s="16" t="s">
        <v>134</v>
      </c>
      <c r="BJ736" s="16">
        <v>0</v>
      </c>
      <c r="BK736" s="16">
        <v>0.5</v>
      </c>
      <c r="BL736" s="16">
        <v>0.66666666666666696</v>
      </c>
      <c r="BM736" s="16">
        <v>0.33333333333333298</v>
      </c>
      <c r="BN736" s="16" t="s">
        <v>134</v>
      </c>
      <c r="BO736" s="16"/>
      <c r="BP736" s="16">
        <v>0.30769230769230799</v>
      </c>
      <c r="BQ736" s="16"/>
      <c r="BR736" s="16">
        <v>0.27027027027027001</v>
      </c>
      <c r="BS736" s="16"/>
      <c r="BT736" s="16">
        <v>0.39130434782608697</v>
      </c>
    </row>
    <row r="737" spans="2:72" x14ac:dyDescent="0.2">
      <c r="B737" t="s">
        <v>331</v>
      </c>
      <c r="C737" s="16">
        <v>0.22727272727272699</v>
      </c>
      <c r="D737" s="16">
        <v>0.266666666666667</v>
      </c>
      <c r="E737" s="16">
        <v>0.42857142857142899</v>
      </c>
      <c r="F737" s="16">
        <v>0</v>
      </c>
      <c r="G737" s="16">
        <v>0</v>
      </c>
      <c r="H737" s="16">
        <v>0</v>
      </c>
      <c r="I737" s="16">
        <v>0.33333333333333298</v>
      </c>
      <c r="J737" s="16">
        <v>0.25</v>
      </c>
      <c r="K737" s="16">
        <v>1</v>
      </c>
      <c r="L737" s="16">
        <v>0</v>
      </c>
      <c r="M737" s="16" t="s">
        <v>134</v>
      </c>
      <c r="N737" s="16" t="s">
        <v>134</v>
      </c>
      <c r="O737" s="16">
        <v>0</v>
      </c>
      <c r="P737" s="16"/>
      <c r="Q737" s="16">
        <v>0</v>
      </c>
      <c r="R737" s="16">
        <v>0</v>
      </c>
      <c r="S737" s="16">
        <v>0</v>
      </c>
      <c r="T737" s="16">
        <v>0</v>
      </c>
      <c r="U737" s="16">
        <v>0.42857142857142899</v>
      </c>
      <c r="V737" s="16">
        <v>0.2</v>
      </c>
      <c r="W737" s="16">
        <v>0</v>
      </c>
      <c r="X737" s="16">
        <v>0.2</v>
      </c>
      <c r="Y737" s="16">
        <v>0.25</v>
      </c>
      <c r="Z737" s="16"/>
      <c r="AA737" s="16">
        <v>0.21052631578947401</v>
      </c>
      <c r="AB737" s="16">
        <v>0.24</v>
      </c>
      <c r="AC737" s="16"/>
      <c r="AD737" s="16">
        <v>0</v>
      </c>
      <c r="AE737" s="16">
        <v>0</v>
      </c>
      <c r="AF737" s="16">
        <v>0.5</v>
      </c>
      <c r="AG737" s="16">
        <v>0</v>
      </c>
      <c r="AH737" s="16">
        <v>0.42857142857142899</v>
      </c>
      <c r="AI737" s="16">
        <v>0.28571428571428598</v>
      </c>
      <c r="AJ737" s="16">
        <v>0.25</v>
      </c>
      <c r="AK737" s="16">
        <v>0</v>
      </c>
      <c r="AL737" s="16">
        <v>0.16666666666666699</v>
      </c>
      <c r="AM737" s="16">
        <v>0.22222222222222199</v>
      </c>
      <c r="AN737" s="16"/>
      <c r="AO737" s="16">
        <v>0.23529411764705899</v>
      </c>
      <c r="AP737" s="16">
        <v>0.25</v>
      </c>
      <c r="AQ737" s="16">
        <v>0.3</v>
      </c>
      <c r="AR737" s="16">
        <v>0</v>
      </c>
      <c r="AS737" s="16">
        <v>0</v>
      </c>
      <c r="AT737" s="16" t="s">
        <v>134</v>
      </c>
      <c r="AU737" s="16"/>
      <c r="AV737" s="16" t="s">
        <v>134</v>
      </c>
      <c r="AW737" s="16" t="s">
        <v>134</v>
      </c>
      <c r="AX737" s="16">
        <v>0</v>
      </c>
      <c r="AY737" s="16">
        <v>0.5</v>
      </c>
      <c r="AZ737" s="16" t="s">
        <v>134</v>
      </c>
      <c r="BA737" s="16">
        <v>0</v>
      </c>
      <c r="BB737" s="16">
        <v>0.16666666666666699</v>
      </c>
      <c r="BC737" s="16">
        <v>0</v>
      </c>
      <c r="BD737" s="16" t="s">
        <v>134</v>
      </c>
      <c r="BE737" s="16">
        <v>0</v>
      </c>
      <c r="BF737" s="16">
        <v>0.25</v>
      </c>
      <c r="BG737" s="16" t="s">
        <v>134</v>
      </c>
      <c r="BH737" s="16">
        <v>0.33333333333333298</v>
      </c>
      <c r="BI737" s="16" t="s">
        <v>134</v>
      </c>
      <c r="BJ737" s="16">
        <v>1</v>
      </c>
      <c r="BK737" s="16">
        <v>0.75</v>
      </c>
      <c r="BL737" s="16">
        <v>0.33333333333333298</v>
      </c>
      <c r="BM737" s="16">
        <v>0</v>
      </c>
      <c r="BN737" s="16" t="s">
        <v>134</v>
      </c>
      <c r="BO737" s="16"/>
      <c r="BP737" s="16">
        <v>0.115384615384615</v>
      </c>
      <c r="BQ737" s="16"/>
      <c r="BR737" s="16">
        <v>0.18918918918918901</v>
      </c>
      <c r="BS737" s="16"/>
      <c r="BT737" s="16">
        <v>0.26086956521739102</v>
      </c>
    </row>
    <row r="738" spans="2:72" x14ac:dyDescent="0.2">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row>
    <row r="739" spans="2:72" x14ac:dyDescent="0.2">
      <c r="B739" s="6" t="s">
        <v>351</v>
      </c>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row>
    <row r="740" spans="2:72" x14ac:dyDescent="0.2">
      <c r="B740" s="22" t="s">
        <v>362</v>
      </c>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row>
    <row r="741" spans="2:72" x14ac:dyDescent="0.2">
      <c r="B741" t="s">
        <v>348</v>
      </c>
      <c r="C741" s="16">
        <v>0.75581395348837199</v>
      </c>
      <c r="D741" s="16">
        <v>0.680851063829787</v>
      </c>
      <c r="E741" s="16">
        <v>0.70833333333333304</v>
      </c>
      <c r="F741" s="16">
        <v>0.5</v>
      </c>
      <c r="G741" s="16">
        <v>0.75</v>
      </c>
      <c r="H741" s="16">
        <v>0.875</v>
      </c>
      <c r="I741" s="16">
        <v>0.8</v>
      </c>
      <c r="J741" s="16">
        <v>0.8</v>
      </c>
      <c r="K741" s="16">
        <v>1</v>
      </c>
      <c r="L741" s="16">
        <v>0.8</v>
      </c>
      <c r="M741" s="16">
        <v>1</v>
      </c>
      <c r="N741" s="16">
        <v>0.85714285714285698</v>
      </c>
      <c r="O741" s="16">
        <v>1</v>
      </c>
      <c r="P741" s="16"/>
      <c r="Q741" s="16">
        <v>1</v>
      </c>
      <c r="R741" s="16">
        <v>0.64285714285714302</v>
      </c>
      <c r="S741" s="16">
        <v>0.6</v>
      </c>
      <c r="T741" s="16">
        <v>0.91666666666666696</v>
      </c>
      <c r="U741" s="16">
        <v>0.6</v>
      </c>
      <c r="V741" s="16">
        <v>0.65</v>
      </c>
      <c r="W741" s="16">
        <v>0.64705882352941202</v>
      </c>
      <c r="X741" s="16">
        <v>0.94444444444444398</v>
      </c>
      <c r="Y741" s="16">
        <v>0.76190476190476197</v>
      </c>
      <c r="Z741" s="16"/>
      <c r="AA741" s="16">
        <v>0.72072072072072102</v>
      </c>
      <c r="AB741" s="16">
        <v>0.81666666666666698</v>
      </c>
      <c r="AC741" s="16"/>
      <c r="AD741" s="16">
        <v>0.77419354838709697</v>
      </c>
      <c r="AE741" s="16">
        <v>0.66666666666666696</v>
      </c>
      <c r="AF741" s="16">
        <v>0.71428571428571397</v>
      </c>
      <c r="AG741" s="16">
        <v>0.73333333333333295</v>
      </c>
      <c r="AH741" s="16">
        <v>0.69230769230769196</v>
      </c>
      <c r="AI741" s="16">
        <v>0.77777777777777801</v>
      </c>
      <c r="AJ741" s="16">
        <v>0.71428571428571397</v>
      </c>
      <c r="AK741" s="16">
        <v>0.7</v>
      </c>
      <c r="AL741" s="16">
        <v>0.75</v>
      </c>
      <c r="AM741" s="16">
        <v>0.875</v>
      </c>
      <c r="AN741" s="16"/>
      <c r="AO741" s="16">
        <v>0.75609756097560998</v>
      </c>
      <c r="AP741" s="16">
        <v>0.67500000000000004</v>
      </c>
      <c r="AQ741" s="16">
        <v>0.85714285714285698</v>
      </c>
      <c r="AR741" s="16">
        <v>0.66666666666666696</v>
      </c>
      <c r="AS741" s="16">
        <v>0.83333333333333304</v>
      </c>
      <c r="AT741" s="16">
        <v>0.83333333333333304</v>
      </c>
      <c r="AU741" s="16"/>
      <c r="AV741" s="16" t="s">
        <v>134</v>
      </c>
      <c r="AW741" s="16" t="s">
        <v>134</v>
      </c>
      <c r="AX741" s="16">
        <v>0.90909090909090895</v>
      </c>
      <c r="AY741" s="16">
        <v>0</v>
      </c>
      <c r="AZ741" s="16">
        <v>0.66666666666666696</v>
      </c>
      <c r="BA741" s="16">
        <v>0.69230769230769196</v>
      </c>
      <c r="BB741" s="16">
        <v>0.78260869565217395</v>
      </c>
      <c r="BC741" s="16">
        <v>0.75</v>
      </c>
      <c r="BD741" s="16">
        <v>0.625</v>
      </c>
      <c r="BE741" s="16">
        <v>0.73333333333333295</v>
      </c>
      <c r="BF741" s="16">
        <v>0.69230769230769196</v>
      </c>
      <c r="BG741" s="16">
        <v>0.75</v>
      </c>
      <c r="BH741" s="16">
        <v>0.78947368421052599</v>
      </c>
      <c r="BI741" s="16">
        <v>1</v>
      </c>
      <c r="BJ741" s="16">
        <v>1</v>
      </c>
      <c r="BK741" s="16">
        <v>0.54545454545454497</v>
      </c>
      <c r="BL741" s="16">
        <v>0.92307692307692302</v>
      </c>
      <c r="BM741" s="16">
        <v>0.85714285714285698</v>
      </c>
      <c r="BN741" s="16">
        <v>0.75</v>
      </c>
      <c r="BO741" s="16"/>
      <c r="BP741" s="16">
        <v>0.76237623762376205</v>
      </c>
      <c r="BQ741" s="16"/>
      <c r="BR741" s="16">
        <v>0.76923076923076905</v>
      </c>
      <c r="BS741" s="16"/>
      <c r="BT741" s="16">
        <v>0.69230769230769196</v>
      </c>
    </row>
    <row r="742" spans="2:72" x14ac:dyDescent="0.2">
      <c r="B742" t="s">
        <v>349</v>
      </c>
      <c r="C742" s="16">
        <v>0.19186046511627899</v>
      </c>
      <c r="D742" s="16">
        <v>0.29787234042553201</v>
      </c>
      <c r="E742" s="16">
        <v>0.25</v>
      </c>
      <c r="F742" s="16">
        <v>0.33333333333333298</v>
      </c>
      <c r="G742" s="16">
        <v>0.1875</v>
      </c>
      <c r="H742" s="16">
        <v>0</v>
      </c>
      <c r="I742" s="16">
        <v>0.133333333333333</v>
      </c>
      <c r="J742" s="16">
        <v>0.133333333333333</v>
      </c>
      <c r="K742" s="16">
        <v>0</v>
      </c>
      <c r="L742" s="16">
        <v>0.12</v>
      </c>
      <c r="M742" s="16">
        <v>0</v>
      </c>
      <c r="N742" s="16">
        <v>0.14285714285714299</v>
      </c>
      <c r="O742" s="16">
        <v>0</v>
      </c>
      <c r="P742" s="16"/>
      <c r="Q742" s="16">
        <v>0</v>
      </c>
      <c r="R742" s="16">
        <v>0.214285714285714</v>
      </c>
      <c r="S742" s="16">
        <v>0.2</v>
      </c>
      <c r="T742" s="16">
        <v>8.3333333333333301E-2</v>
      </c>
      <c r="U742" s="16">
        <v>0.4</v>
      </c>
      <c r="V742" s="16">
        <v>0.25</v>
      </c>
      <c r="W742" s="16">
        <v>0.35294117647058798</v>
      </c>
      <c r="X742" s="16">
        <v>5.5555555555555601E-2</v>
      </c>
      <c r="Y742" s="16">
        <v>0.19047619047618999</v>
      </c>
      <c r="Z742" s="16"/>
      <c r="AA742" s="16">
        <v>0.21621621621621601</v>
      </c>
      <c r="AB742" s="16">
        <v>0.15</v>
      </c>
      <c r="AC742" s="16"/>
      <c r="AD742" s="16">
        <v>0.19354838709677399</v>
      </c>
      <c r="AE742" s="16">
        <v>8.3333333333333301E-2</v>
      </c>
      <c r="AF742" s="16">
        <v>0.214285714285714</v>
      </c>
      <c r="AG742" s="16">
        <v>0.133333333333333</v>
      </c>
      <c r="AH742" s="16">
        <v>0.230769230769231</v>
      </c>
      <c r="AI742" s="16">
        <v>0.22222222222222199</v>
      </c>
      <c r="AJ742" s="16">
        <v>0.214285714285714</v>
      </c>
      <c r="AK742" s="16">
        <v>0.3</v>
      </c>
      <c r="AL742" s="16">
        <v>0.25</v>
      </c>
      <c r="AM742" s="16">
        <v>0.125</v>
      </c>
      <c r="AN742" s="16"/>
      <c r="AO742" s="16">
        <v>0.17073170731707299</v>
      </c>
      <c r="AP742" s="16">
        <v>0.25</v>
      </c>
      <c r="AQ742" s="16">
        <v>0.14285714285714299</v>
      </c>
      <c r="AR742" s="16">
        <v>0.33333333333333298</v>
      </c>
      <c r="AS742" s="16">
        <v>0.16666666666666699</v>
      </c>
      <c r="AT742" s="16">
        <v>0.16666666666666699</v>
      </c>
      <c r="AU742" s="16"/>
      <c r="AV742" s="16" t="s">
        <v>134</v>
      </c>
      <c r="AW742" s="16" t="s">
        <v>134</v>
      </c>
      <c r="AX742" s="16">
        <v>9.0909090909090898E-2</v>
      </c>
      <c r="AY742" s="16">
        <v>1</v>
      </c>
      <c r="AZ742" s="16">
        <v>0.33333333333333298</v>
      </c>
      <c r="BA742" s="16">
        <v>0.15384615384615399</v>
      </c>
      <c r="BB742" s="16">
        <v>0.173913043478261</v>
      </c>
      <c r="BC742" s="16">
        <v>0.25</v>
      </c>
      <c r="BD742" s="16">
        <v>0.125</v>
      </c>
      <c r="BE742" s="16">
        <v>0.2</v>
      </c>
      <c r="BF742" s="16">
        <v>0.30769230769230799</v>
      </c>
      <c r="BG742" s="16">
        <v>0.25</v>
      </c>
      <c r="BH742" s="16">
        <v>0.157894736842105</v>
      </c>
      <c r="BI742" s="16">
        <v>0</v>
      </c>
      <c r="BJ742" s="16">
        <v>0</v>
      </c>
      <c r="BK742" s="16">
        <v>0.45454545454545497</v>
      </c>
      <c r="BL742" s="16">
        <v>7.69230769230769E-2</v>
      </c>
      <c r="BM742" s="16">
        <v>0</v>
      </c>
      <c r="BN742" s="16">
        <v>0.25</v>
      </c>
      <c r="BO742" s="16"/>
      <c r="BP742" s="16">
        <v>0.18811881188118801</v>
      </c>
      <c r="BQ742" s="16"/>
      <c r="BR742" s="16">
        <v>0.16153846153846199</v>
      </c>
      <c r="BS742" s="16"/>
      <c r="BT742" s="16">
        <v>0.243589743589744</v>
      </c>
    </row>
    <row r="743" spans="2:72" x14ac:dyDescent="0.2">
      <c r="B743" t="s">
        <v>350</v>
      </c>
      <c r="C743" s="16">
        <v>0</v>
      </c>
      <c r="D743" s="16">
        <v>0</v>
      </c>
      <c r="E743" s="16">
        <v>0</v>
      </c>
      <c r="F743" s="16">
        <v>0</v>
      </c>
      <c r="G743" s="16">
        <v>0</v>
      </c>
      <c r="H743" s="16">
        <v>0</v>
      </c>
      <c r="I743" s="16">
        <v>0</v>
      </c>
      <c r="J743" s="16">
        <v>0</v>
      </c>
      <c r="K743" s="16">
        <v>0</v>
      </c>
      <c r="L743" s="16">
        <v>0</v>
      </c>
      <c r="M743" s="16">
        <v>0</v>
      </c>
      <c r="N743" s="16">
        <v>0</v>
      </c>
      <c r="O743" s="16">
        <v>0</v>
      </c>
      <c r="P743" s="16"/>
      <c r="Q743" s="16">
        <v>0</v>
      </c>
      <c r="R743" s="16">
        <v>0</v>
      </c>
      <c r="S743" s="16">
        <v>0</v>
      </c>
      <c r="T743" s="16">
        <v>0</v>
      </c>
      <c r="U743" s="16">
        <v>0</v>
      </c>
      <c r="V743" s="16">
        <v>0</v>
      </c>
      <c r="W743" s="16">
        <v>0</v>
      </c>
      <c r="X743" s="16">
        <v>0</v>
      </c>
      <c r="Y743" s="16">
        <v>0</v>
      </c>
      <c r="Z743" s="16"/>
      <c r="AA743" s="16">
        <v>0</v>
      </c>
      <c r="AB743" s="16">
        <v>0</v>
      </c>
      <c r="AC743" s="16"/>
      <c r="AD743" s="16">
        <v>0</v>
      </c>
      <c r="AE743" s="16">
        <v>0</v>
      </c>
      <c r="AF743" s="16">
        <v>0</v>
      </c>
      <c r="AG743" s="16">
        <v>0</v>
      </c>
      <c r="AH743" s="16">
        <v>0</v>
      </c>
      <c r="AI743" s="16">
        <v>0</v>
      </c>
      <c r="AJ743" s="16">
        <v>0</v>
      </c>
      <c r="AK743" s="16">
        <v>0</v>
      </c>
      <c r="AL743" s="16">
        <v>0</v>
      </c>
      <c r="AM743" s="16">
        <v>0</v>
      </c>
      <c r="AN743" s="16"/>
      <c r="AO743" s="16">
        <v>0</v>
      </c>
      <c r="AP743" s="16">
        <v>0</v>
      </c>
      <c r="AQ743" s="16">
        <v>0</v>
      </c>
      <c r="AR743" s="16">
        <v>0</v>
      </c>
      <c r="AS743" s="16">
        <v>0</v>
      </c>
      <c r="AT743" s="16">
        <v>0</v>
      </c>
      <c r="AU743" s="16"/>
      <c r="AV743" s="16" t="s">
        <v>134</v>
      </c>
      <c r="AW743" s="16" t="s">
        <v>134</v>
      </c>
      <c r="AX743" s="16">
        <v>0</v>
      </c>
      <c r="AY743" s="16">
        <v>0</v>
      </c>
      <c r="AZ743" s="16">
        <v>0</v>
      </c>
      <c r="BA743" s="16">
        <v>0</v>
      </c>
      <c r="BB743" s="16">
        <v>0</v>
      </c>
      <c r="BC743" s="16">
        <v>0</v>
      </c>
      <c r="BD743" s="16">
        <v>0</v>
      </c>
      <c r="BE743" s="16">
        <v>0</v>
      </c>
      <c r="BF743" s="16">
        <v>0</v>
      </c>
      <c r="BG743" s="16">
        <v>0</v>
      </c>
      <c r="BH743" s="16">
        <v>0</v>
      </c>
      <c r="BI743" s="16">
        <v>0</v>
      </c>
      <c r="BJ743" s="16">
        <v>0</v>
      </c>
      <c r="BK743" s="16">
        <v>0</v>
      </c>
      <c r="BL743" s="16">
        <v>0</v>
      </c>
      <c r="BM743" s="16">
        <v>0</v>
      </c>
      <c r="BN743" s="16">
        <v>0</v>
      </c>
      <c r="BO743" s="16"/>
      <c r="BP743" s="16">
        <v>0</v>
      </c>
      <c r="BQ743" s="16"/>
      <c r="BR743" s="16">
        <v>0</v>
      </c>
      <c r="BS743" s="16"/>
      <c r="BT743" s="16">
        <v>0</v>
      </c>
    </row>
    <row r="744" spans="2:72" x14ac:dyDescent="0.2">
      <c r="B744" t="s">
        <v>101</v>
      </c>
      <c r="C744" s="16">
        <v>5.2325581395348798E-2</v>
      </c>
      <c r="D744" s="16">
        <v>2.1276595744680899E-2</v>
      </c>
      <c r="E744" s="16">
        <v>4.1666666666666699E-2</v>
      </c>
      <c r="F744" s="16">
        <v>0.16666666666666699</v>
      </c>
      <c r="G744" s="16">
        <v>6.25E-2</v>
      </c>
      <c r="H744" s="16">
        <v>0.125</v>
      </c>
      <c r="I744" s="16">
        <v>6.6666666666666693E-2</v>
      </c>
      <c r="J744" s="16">
        <v>6.6666666666666693E-2</v>
      </c>
      <c r="K744" s="16">
        <v>0</v>
      </c>
      <c r="L744" s="16">
        <v>0.08</v>
      </c>
      <c r="M744" s="16">
        <v>0</v>
      </c>
      <c r="N744" s="16">
        <v>0</v>
      </c>
      <c r="O744" s="16">
        <v>0</v>
      </c>
      <c r="P744" s="16"/>
      <c r="Q744" s="16">
        <v>0</v>
      </c>
      <c r="R744" s="16">
        <v>0.14285714285714299</v>
      </c>
      <c r="S744" s="16">
        <v>0.2</v>
      </c>
      <c r="T744" s="16">
        <v>0</v>
      </c>
      <c r="U744" s="16">
        <v>0</v>
      </c>
      <c r="V744" s="16">
        <v>0.1</v>
      </c>
      <c r="W744" s="16">
        <v>0</v>
      </c>
      <c r="X744" s="16">
        <v>0</v>
      </c>
      <c r="Y744" s="16">
        <v>4.7619047619047603E-2</v>
      </c>
      <c r="Z744" s="16"/>
      <c r="AA744" s="16">
        <v>6.3063063063063099E-2</v>
      </c>
      <c r="AB744" s="16">
        <v>3.3333333333333298E-2</v>
      </c>
      <c r="AC744" s="16"/>
      <c r="AD744" s="16">
        <v>3.2258064516128997E-2</v>
      </c>
      <c r="AE744" s="16">
        <v>0.25</v>
      </c>
      <c r="AF744" s="16">
        <v>7.1428571428571397E-2</v>
      </c>
      <c r="AG744" s="16">
        <v>0.133333333333333</v>
      </c>
      <c r="AH744" s="16">
        <v>7.69230769230769E-2</v>
      </c>
      <c r="AI744" s="16">
        <v>0</v>
      </c>
      <c r="AJ744" s="16">
        <v>7.1428571428571397E-2</v>
      </c>
      <c r="AK744" s="16">
        <v>0</v>
      </c>
      <c r="AL744" s="16">
        <v>0</v>
      </c>
      <c r="AM744" s="16">
        <v>0</v>
      </c>
      <c r="AN744" s="16"/>
      <c r="AO744" s="16">
        <v>7.3170731707317097E-2</v>
      </c>
      <c r="AP744" s="16">
        <v>7.4999999999999997E-2</v>
      </c>
      <c r="AQ744" s="16">
        <v>0</v>
      </c>
      <c r="AR744" s="16">
        <v>0</v>
      </c>
      <c r="AS744" s="16">
        <v>0</v>
      </c>
      <c r="AT744" s="16">
        <v>0</v>
      </c>
      <c r="AU744" s="16"/>
      <c r="AV744" s="16" t="s">
        <v>134</v>
      </c>
      <c r="AW744" s="16" t="s">
        <v>134</v>
      </c>
      <c r="AX744" s="16">
        <v>0</v>
      </c>
      <c r="AY744" s="16">
        <v>0</v>
      </c>
      <c r="AZ744" s="16">
        <v>0</v>
      </c>
      <c r="BA744" s="16">
        <v>0.15384615384615399</v>
      </c>
      <c r="BB744" s="16">
        <v>4.3478260869565202E-2</v>
      </c>
      <c r="BC744" s="16">
        <v>0</v>
      </c>
      <c r="BD744" s="16">
        <v>0.25</v>
      </c>
      <c r="BE744" s="16">
        <v>6.6666666666666693E-2</v>
      </c>
      <c r="BF744" s="16">
        <v>0</v>
      </c>
      <c r="BG744" s="16">
        <v>0</v>
      </c>
      <c r="BH744" s="16">
        <v>5.2631578947368397E-2</v>
      </c>
      <c r="BI744" s="16">
        <v>0</v>
      </c>
      <c r="BJ744" s="16">
        <v>0</v>
      </c>
      <c r="BK744" s="16">
        <v>0</v>
      </c>
      <c r="BL744" s="16">
        <v>0</v>
      </c>
      <c r="BM744" s="16">
        <v>0.14285714285714299</v>
      </c>
      <c r="BN744" s="16">
        <v>0</v>
      </c>
      <c r="BO744" s="16"/>
      <c r="BP744" s="16">
        <v>4.95049504950495E-2</v>
      </c>
      <c r="BQ744" s="16"/>
      <c r="BR744" s="16">
        <v>6.9230769230769207E-2</v>
      </c>
      <c r="BS744" s="16"/>
      <c r="BT744" s="16">
        <v>6.4102564102564097E-2</v>
      </c>
    </row>
    <row r="745" spans="2:72" x14ac:dyDescent="0.2">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row>
    <row r="746" spans="2:72" x14ac:dyDescent="0.2">
      <c r="B746" s="6" t="s">
        <v>352</v>
      </c>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row>
    <row r="747" spans="2:72" x14ac:dyDescent="0.2">
      <c r="B747" s="22" t="s">
        <v>362</v>
      </c>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row>
    <row r="748" spans="2:72" x14ac:dyDescent="0.2">
      <c r="B748" t="s">
        <v>348</v>
      </c>
      <c r="C748" s="16" t="s">
        <v>134</v>
      </c>
      <c r="D748" s="16" t="s">
        <v>134</v>
      </c>
      <c r="E748" s="16" t="s">
        <v>134</v>
      </c>
      <c r="F748" s="16" t="s">
        <v>134</v>
      </c>
      <c r="G748" s="16" t="s">
        <v>134</v>
      </c>
      <c r="H748" s="16" t="s">
        <v>134</v>
      </c>
      <c r="I748" s="16" t="s">
        <v>134</v>
      </c>
      <c r="J748" s="16" t="s">
        <v>134</v>
      </c>
      <c r="K748" s="16" t="s">
        <v>134</v>
      </c>
      <c r="L748" s="16" t="s">
        <v>134</v>
      </c>
      <c r="M748" s="16" t="s">
        <v>134</v>
      </c>
      <c r="N748" s="16" t="s">
        <v>134</v>
      </c>
      <c r="O748" s="16" t="s">
        <v>134</v>
      </c>
      <c r="P748" s="16"/>
      <c r="Q748" s="16" t="s">
        <v>134</v>
      </c>
      <c r="R748" s="16" t="s">
        <v>134</v>
      </c>
      <c r="S748" s="16" t="s">
        <v>134</v>
      </c>
      <c r="T748" s="16" t="s">
        <v>134</v>
      </c>
      <c r="U748" s="16" t="s">
        <v>134</v>
      </c>
      <c r="V748" s="16" t="s">
        <v>134</v>
      </c>
      <c r="W748" s="16" t="s">
        <v>134</v>
      </c>
      <c r="X748" s="16" t="s">
        <v>134</v>
      </c>
      <c r="Y748" s="16" t="s">
        <v>134</v>
      </c>
      <c r="Z748" s="16"/>
      <c r="AA748" s="16" t="s">
        <v>134</v>
      </c>
      <c r="AB748" s="16" t="s">
        <v>134</v>
      </c>
      <c r="AC748" s="16"/>
      <c r="AD748" s="16" t="s">
        <v>134</v>
      </c>
      <c r="AE748" s="16" t="s">
        <v>134</v>
      </c>
      <c r="AF748" s="16" t="s">
        <v>134</v>
      </c>
      <c r="AG748" s="16" t="s">
        <v>134</v>
      </c>
      <c r="AH748" s="16" t="s">
        <v>134</v>
      </c>
      <c r="AI748" s="16" t="s">
        <v>134</v>
      </c>
      <c r="AJ748" s="16" t="s">
        <v>134</v>
      </c>
      <c r="AK748" s="16" t="s">
        <v>134</v>
      </c>
      <c r="AL748" s="16" t="s">
        <v>134</v>
      </c>
      <c r="AM748" s="16" t="s">
        <v>134</v>
      </c>
      <c r="AN748" s="16"/>
      <c r="AO748" s="16" t="s">
        <v>134</v>
      </c>
      <c r="AP748" s="16" t="s">
        <v>134</v>
      </c>
      <c r="AQ748" s="16" t="s">
        <v>134</v>
      </c>
      <c r="AR748" s="16" t="s">
        <v>134</v>
      </c>
      <c r="AS748" s="16" t="s">
        <v>134</v>
      </c>
      <c r="AT748" s="16" t="s">
        <v>134</v>
      </c>
      <c r="AU748" s="16"/>
      <c r="AV748" s="16" t="s">
        <v>134</v>
      </c>
      <c r="AW748" s="16" t="s">
        <v>134</v>
      </c>
      <c r="AX748" s="16" t="s">
        <v>134</v>
      </c>
      <c r="AY748" s="16" t="s">
        <v>134</v>
      </c>
      <c r="AZ748" s="16" t="s">
        <v>134</v>
      </c>
      <c r="BA748" s="16" t="s">
        <v>134</v>
      </c>
      <c r="BB748" s="16" t="s">
        <v>134</v>
      </c>
      <c r="BC748" s="16" t="s">
        <v>134</v>
      </c>
      <c r="BD748" s="16" t="s">
        <v>134</v>
      </c>
      <c r="BE748" s="16" t="s">
        <v>134</v>
      </c>
      <c r="BF748" s="16" t="s">
        <v>134</v>
      </c>
      <c r="BG748" s="16" t="s">
        <v>134</v>
      </c>
      <c r="BH748" s="16" t="s">
        <v>134</v>
      </c>
      <c r="BI748" s="16" t="s">
        <v>134</v>
      </c>
      <c r="BJ748" s="16" t="s">
        <v>134</v>
      </c>
      <c r="BK748" s="16" t="s">
        <v>134</v>
      </c>
      <c r="BL748" s="16" t="s">
        <v>134</v>
      </c>
      <c r="BM748" s="16" t="s">
        <v>134</v>
      </c>
      <c r="BN748" s="16" t="s">
        <v>134</v>
      </c>
      <c r="BO748" s="16"/>
      <c r="BP748" s="16" t="s">
        <v>134</v>
      </c>
      <c r="BQ748" s="16"/>
      <c r="BR748" s="16" t="s">
        <v>134</v>
      </c>
      <c r="BS748" s="16"/>
      <c r="BT748" s="16" t="s">
        <v>134</v>
      </c>
    </row>
    <row r="749" spans="2:72" x14ac:dyDescent="0.2">
      <c r="B749" t="s">
        <v>349</v>
      </c>
      <c r="C749" s="16" t="s">
        <v>134</v>
      </c>
      <c r="D749" s="16" t="s">
        <v>134</v>
      </c>
      <c r="E749" s="16" t="s">
        <v>134</v>
      </c>
      <c r="F749" s="16" t="s">
        <v>134</v>
      </c>
      <c r="G749" s="16" t="s">
        <v>134</v>
      </c>
      <c r="H749" s="16" t="s">
        <v>134</v>
      </c>
      <c r="I749" s="16" t="s">
        <v>134</v>
      </c>
      <c r="J749" s="16" t="s">
        <v>134</v>
      </c>
      <c r="K749" s="16" t="s">
        <v>134</v>
      </c>
      <c r="L749" s="16" t="s">
        <v>134</v>
      </c>
      <c r="M749" s="16" t="s">
        <v>134</v>
      </c>
      <c r="N749" s="16" t="s">
        <v>134</v>
      </c>
      <c r="O749" s="16" t="s">
        <v>134</v>
      </c>
      <c r="P749" s="16"/>
      <c r="Q749" s="16" t="s">
        <v>134</v>
      </c>
      <c r="R749" s="16" t="s">
        <v>134</v>
      </c>
      <c r="S749" s="16" t="s">
        <v>134</v>
      </c>
      <c r="T749" s="16" t="s">
        <v>134</v>
      </c>
      <c r="U749" s="16" t="s">
        <v>134</v>
      </c>
      <c r="V749" s="16" t="s">
        <v>134</v>
      </c>
      <c r="W749" s="16" t="s">
        <v>134</v>
      </c>
      <c r="X749" s="16" t="s">
        <v>134</v>
      </c>
      <c r="Y749" s="16" t="s">
        <v>134</v>
      </c>
      <c r="Z749" s="16"/>
      <c r="AA749" s="16" t="s">
        <v>134</v>
      </c>
      <c r="AB749" s="16" t="s">
        <v>134</v>
      </c>
      <c r="AC749" s="16"/>
      <c r="AD749" s="16" t="s">
        <v>134</v>
      </c>
      <c r="AE749" s="16" t="s">
        <v>134</v>
      </c>
      <c r="AF749" s="16" t="s">
        <v>134</v>
      </c>
      <c r="AG749" s="16" t="s">
        <v>134</v>
      </c>
      <c r="AH749" s="16" t="s">
        <v>134</v>
      </c>
      <c r="AI749" s="16" t="s">
        <v>134</v>
      </c>
      <c r="AJ749" s="16" t="s">
        <v>134</v>
      </c>
      <c r="AK749" s="16" t="s">
        <v>134</v>
      </c>
      <c r="AL749" s="16" t="s">
        <v>134</v>
      </c>
      <c r="AM749" s="16" t="s">
        <v>134</v>
      </c>
      <c r="AN749" s="16"/>
      <c r="AO749" s="16" t="s">
        <v>134</v>
      </c>
      <c r="AP749" s="16" t="s">
        <v>134</v>
      </c>
      <c r="AQ749" s="16" t="s">
        <v>134</v>
      </c>
      <c r="AR749" s="16" t="s">
        <v>134</v>
      </c>
      <c r="AS749" s="16" t="s">
        <v>134</v>
      </c>
      <c r="AT749" s="16" t="s">
        <v>134</v>
      </c>
      <c r="AU749" s="16"/>
      <c r="AV749" s="16" t="s">
        <v>134</v>
      </c>
      <c r="AW749" s="16" t="s">
        <v>134</v>
      </c>
      <c r="AX749" s="16" t="s">
        <v>134</v>
      </c>
      <c r="AY749" s="16" t="s">
        <v>134</v>
      </c>
      <c r="AZ749" s="16" t="s">
        <v>134</v>
      </c>
      <c r="BA749" s="16" t="s">
        <v>134</v>
      </c>
      <c r="BB749" s="16" t="s">
        <v>134</v>
      </c>
      <c r="BC749" s="16" t="s">
        <v>134</v>
      </c>
      <c r="BD749" s="16" t="s">
        <v>134</v>
      </c>
      <c r="BE749" s="16" t="s">
        <v>134</v>
      </c>
      <c r="BF749" s="16" t="s">
        <v>134</v>
      </c>
      <c r="BG749" s="16" t="s">
        <v>134</v>
      </c>
      <c r="BH749" s="16" t="s">
        <v>134</v>
      </c>
      <c r="BI749" s="16" t="s">
        <v>134</v>
      </c>
      <c r="BJ749" s="16" t="s">
        <v>134</v>
      </c>
      <c r="BK749" s="16" t="s">
        <v>134</v>
      </c>
      <c r="BL749" s="16" t="s">
        <v>134</v>
      </c>
      <c r="BM749" s="16" t="s">
        <v>134</v>
      </c>
      <c r="BN749" s="16" t="s">
        <v>134</v>
      </c>
      <c r="BO749" s="16"/>
      <c r="BP749" s="16" t="s">
        <v>134</v>
      </c>
      <c r="BQ749" s="16"/>
      <c r="BR749" s="16" t="s">
        <v>134</v>
      </c>
      <c r="BS749" s="16"/>
      <c r="BT749" s="16" t="s">
        <v>134</v>
      </c>
    </row>
    <row r="750" spans="2:72" x14ac:dyDescent="0.2">
      <c r="B750" t="s">
        <v>350</v>
      </c>
      <c r="C750" s="16" t="s">
        <v>134</v>
      </c>
      <c r="D750" s="16" t="s">
        <v>134</v>
      </c>
      <c r="E750" s="16" t="s">
        <v>134</v>
      </c>
      <c r="F750" s="16" t="s">
        <v>134</v>
      </c>
      <c r="G750" s="16" t="s">
        <v>134</v>
      </c>
      <c r="H750" s="16" t="s">
        <v>134</v>
      </c>
      <c r="I750" s="16" t="s">
        <v>134</v>
      </c>
      <c r="J750" s="16" t="s">
        <v>134</v>
      </c>
      <c r="K750" s="16" t="s">
        <v>134</v>
      </c>
      <c r="L750" s="16" t="s">
        <v>134</v>
      </c>
      <c r="M750" s="16" t="s">
        <v>134</v>
      </c>
      <c r="N750" s="16" t="s">
        <v>134</v>
      </c>
      <c r="O750" s="16" t="s">
        <v>134</v>
      </c>
      <c r="P750" s="16"/>
      <c r="Q750" s="16" t="s">
        <v>134</v>
      </c>
      <c r="R750" s="16" t="s">
        <v>134</v>
      </c>
      <c r="S750" s="16" t="s">
        <v>134</v>
      </c>
      <c r="T750" s="16" t="s">
        <v>134</v>
      </c>
      <c r="U750" s="16" t="s">
        <v>134</v>
      </c>
      <c r="V750" s="16" t="s">
        <v>134</v>
      </c>
      <c r="W750" s="16" t="s">
        <v>134</v>
      </c>
      <c r="X750" s="16" t="s">
        <v>134</v>
      </c>
      <c r="Y750" s="16" t="s">
        <v>134</v>
      </c>
      <c r="Z750" s="16"/>
      <c r="AA750" s="16" t="s">
        <v>134</v>
      </c>
      <c r="AB750" s="16" t="s">
        <v>134</v>
      </c>
      <c r="AC750" s="16"/>
      <c r="AD750" s="16" t="s">
        <v>134</v>
      </c>
      <c r="AE750" s="16" t="s">
        <v>134</v>
      </c>
      <c r="AF750" s="16" t="s">
        <v>134</v>
      </c>
      <c r="AG750" s="16" t="s">
        <v>134</v>
      </c>
      <c r="AH750" s="16" t="s">
        <v>134</v>
      </c>
      <c r="AI750" s="16" t="s">
        <v>134</v>
      </c>
      <c r="AJ750" s="16" t="s">
        <v>134</v>
      </c>
      <c r="AK750" s="16" t="s">
        <v>134</v>
      </c>
      <c r="AL750" s="16" t="s">
        <v>134</v>
      </c>
      <c r="AM750" s="16" t="s">
        <v>134</v>
      </c>
      <c r="AN750" s="16"/>
      <c r="AO750" s="16" t="s">
        <v>134</v>
      </c>
      <c r="AP750" s="16" t="s">
        <v>134</v>
      </c>
      <c r="AQ750" s="16" t="s">
        <v>134</v>
      </c>
      <c r="AR750" s="16" t="s">
        <v>134</v>
      </c>
      <c r="AS750" s="16" t="s">
        <v>134</v>
      </c>
      <c r="AT750" s="16" t="s">
        <v>134</v>
      </c>
      <c r="AU750" s="16"/>
      <c r="AV750" s="16" t="s">
        <v>134</v>
      </c>
      <c r="AW750" s="16" t="s">
        <v>134</v>
      </c>
      <c r="AX750" s="16" t="s">
        <v>134</v>
      </c>
      <c r="AY750" s="16" t="s">
        <v>134</v>
      </c>
      <c r="AZ750" s="16" t="s">
        <v>134</v>
      </c>
      <c r="BA750" s="16" t="s">
        <v>134</v>
      </c>
      <c r="BB750" s="16" t="s">
        <v>134</v>
      </c>
      <c r="BC750" s="16" t="s">
        <v>134</v>
      </c>
      <c r="BD750" s="16" t="s">
        <v>134</v>
      </c>
      <c r="BE750" s="16" t="s">
        <v>134</v>
      </c>
      <c r="BF750" s="16" t="s">
        <v>134</v>
      </c>
      <c r="BG750" s="16" t="s">
        <v>134</v>
      </c>
      <c r="BH750" s="16" t="s">
        <v>134</v>
      </c>
      <c r="BI750" s="16" t="s">
        <v>134</v>
      </c>
      <c r="BJ750" s="16" t="s">
        <v>134</v>
      </c>
      <c r="BK750" s="16" t="s">
        <v>134</v>
      </c>
      <c r="BL750" s="16" t="s">
        <v>134</v>
      </c>
      <c r="BM750" s="16" t="s">
        <v>134</v>
      </c>
      <c r="BN750" s="16" t="s">
        <v>134</v>
      </c>
      <c r="BO750" s="16"/>
      <c r="BP750" s="16" t="s">
        <v>134</v>
      </c>
      <c r="BQ750" s="16"/>
      <c r="BR750" s="16" t="s">
        <v>134</v>
      </c>
      <c r="BS750" s="16"/>
      <c r="BT750" s="16" t="s">
        <v>134</v>
      </c>
    </row>
    <row r="751" spans="2:72" x14ac:dyDescent="0.2">
      <c r="B751" t="s">
        <v>101</v>
      </c>
      <c r="C751" s="16" t="s">
        <v>134</v>
      </c>
      <c r="D751" s="16" t="s">
        <v>134</v>
      </c>
      <c r="E751" s="16" t="s">
        <v>134</v>
      </c>
      <c r="F751" s="16" t="s">
        <v>134</v>
      </c>
      <c r="G751" s="16" t="s">
        <v>134</v>
      </c>
      <c r="H751" s="16" t="s">
        <v>134</v>
      </c>
      <c r="I751" s="16" t="s">
        <v>134</v>
      </c>
      <c r="J751" s="16" t="s">
        <v>134</v>
      </c>
      <c r="K751" s="16" t="s">
        <v>134</v>
      </c>
      <c r="L751" s="16" t="s">
        <v>134</v>
      </c>
      <c r="M751" s="16" t="s">
        <v>134</v>
      </c>
      <c r="N751" s="16" t="s">
        <v>134</v>
      </c>
      <c r="O751" s="16" t="s">
        <v>134</v>
      </c>
      <c r="P751" s="16"/>
      <c r="Q751" s="16" t="s">
        <v>134</v>
      </c>
      <c r="R751" s="16" t="s">
        <v>134</v>
      </c>
      <c r="S751" s="16" t="s">
        <v>134</v>
      </c>
      <c r="T751" s="16" t="s">
        <v>134</v>
      </c>
      <c r="U751" s="16" t="s">
        <v>134</v>
      </c>
      <c r="V751" s="16" t="s">
        <v>134</v>
      </c>
      <c r="W751" s="16" t="s">
        <v>134</v>
      </c>
      <c r="X751" s="16" t="s">
        <v>134</v>
      </c>
      <c r="Y751" s="16" t="s">
        <v>134</v>
      </c>
      <c r="Z751" s="16"/>
      <c r="AA751" s="16" t="s">
        <v>134</v>
      </c>
      <c r="AB751" s="16" t="s">
        <v>134</v>
      </c>
      <c r="AC751" s="16"/>
      <c r="AD751" s="16" t="s">
        <v>134</v>
      </c>
      <c r="AE751" s="16" t="s">
        <v>134</v>
      </c>
      <c r="AF751" s="16" t="s">
        <v>134</v>
      </c>
      <c r="AG751" s="16" t="s">
        <v>134</v>
      </c>
      <c r="AH751" s="16" t="s">
        <v>134</v>
      </c>
      <c r="AI751" s="16" t="s">
        <v>134</v>
      </c>
      <c r="AJ751" s="16" t="s">
        <v>134</v>
      </c>
      <c r="AK751" s="16" t="s">
        <v>134</v>
      </c>
      <c r="AL751" s="16" t="s">
        <v>134</v>
      </c>
      <c r="AM751" s="16" t="s">
        <v>134</v>
      </c>
      <c r="AN751" s="16"/>
      <c r="AO751" s="16" t="s">
        <v>134</v>
      </c>
      <c r="AP751" s="16" t="s">
        <v>134</v>
      </c>
      <c r="AQ751" s="16" t="s">
        <v>134</v>
      </c>
      <c r="AR751" s="16" t="s">
        <v>134</v>
      </c>
      <c r="AS751" s="16" t="s">
        <v>134</v>
      </c>
      <c r="AT751" s="16" t="s">
        <v>134</v>
      </c>
      <c r="AU751" s="16"/>
      <c r="AV751" s="16" t="s">
        <v>134</v>
      </c>
      <c r="AW751" s="16" t="s">
        <v>134</v>
      </c>
      <c r="AX751" s="16" t="s">
        <v>134</v>
      </c>
      <c r="AY751" s="16" t="s">
        <v>134</v>
      </c>
      <c r="AZ751" s="16" t="s">
        <v>134</v>
      </c>
      <c r="BA751" s="16" t="s">
        <v>134</v>
      </c>
      <c r="BB751" s="16" t="s">
        <v>134</v>
      </c>
      <c r="BC751" s="16" t="s">
        <v>134</v>
      </c>
      <c r="BD751" s="16" t="s">
        <v>134</v>
      </c>
      <c r="BE751" s="16" t="s">
        <v>134</v>
      </c>
      <c r="BF751" s="16" t="s">
        <v>134</v>
      </c>
      <c r="BG751" s="16" t="s">
        <v>134</v>
      </c>
      <c r="BH751" s="16" t="s">
        <v>134</v>
      </c>
      <c r="BI751" s="16" t="s">
        <v>134</v>
      </c>
      <c r="BJ751" s="16" t="s">
        <v>134</v>
      </c>
      <c r="BK751" s="16" t="s">
        <v>134</v>
      </c>
      <c r="BL751" s="16" t="s">
        <v>134</v>
      </c>
      <c r="BM751" s="16" t="s">
        <v>134</v>
      </c>
      <c r="BN751" s="16" t="s">
        <v>134</v>
      </c>
      <c r="BO751" s="16"/>
      <c r="BP751" s="16" t="s">
        <v>134</v>
      </c>
      <c r="BQ751" s="16"/>
      <c r="BR751" s="16" t="s">
        <v>134</v>
      </c>
      <c r="BS751" s="16"/>
      <c r="BT751" s="16" t="s">
        <v>134</v>
      </c>
    </row>
    <row r="752" spans="2:72" x14ac:dyDescent="0.2">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row>
    <row r="753" spans="2:72" x14ac:dyDescent="0.2">
      <c r="B753" s="6" t="s">
        <v>326</v>
      </c>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row>
    <row r="754" spans="2:72" x14ac:dyDescent="0.2">
      <c r="B754" s="22" t="s">
        <v>362</v>
      </c>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row>
    <row r="755" spans="2:72" x14ac:dyDescent="0.2">
      <c r="B755" t="s">
        <v>319</v>
      </c>
      <c r="C755" s="16">
        <v>9.3023255813953501E-2</v>
      </c>
      <c r="D755" s="16">
        <v>4.2553191489361701E-2</v>
      </c>
      <c r="E755" s="16">
        <v>4.1666666666666699E-2</v>
      </c>
      <c r="F755" s="16">
        <v>0</v>
      </c>
      <c r="G755" s="16">
        <v>0.25</v>
      </c>
      <c r="H755" s="16">
        <v>0</v>
      </c>
      <c r="I755" s="16">
        <v>6.6666666666666693E-2</v>
      </c>
      <c r="J755" s="16">
        <v>6.6666666666666693E-2</v>
      </c>
      <c r="K755" s="16">
        <v>0</v>
      </c>
      <c r="L755" s="16">
        <v>0.12</v>
      </c>
      <c r="M755" s="16">
        <v>0.2</v>
      </c>
      <c r="N755" s="16">
        <v>0.28571428571428598</v>
      </c>
      <c r="O755" s="16">
        <v>0.33333333333333298</v>
      </c>
      <c r="P755" s="16"/>
      <c r="Q755" s="16">
        <v>0.16666666666666699</v>
      </c>
      <c r="R755" s="16">
        <v>7.1428571428571397E-2</v>
      </c>
      <c r="S755" s="16">
        <v>0</v>
      </c>
      <c r="T755" s="16">
        <v>8.3333333333333301E-2</v>
      </c>
      <c r="U755" s="16">
        <v>0</v>
      </c>
      <c r="V755" s="16">
        <v>0.05</v>
      </c>
      <c r="W755" s="16">
        <v>5.8823529411764698E-2</v>
      </c>
      <c r="X755" s="16">
        <v>0.27777777777777801</v>
      </c>
      <c r="Y755" s="16">
        <v>9.5238095238095205E-2</v>
      </c>
      <c r="Z755" s="16"/>
      <c r="AA755" s="16">
        <v>6.3063063063063099E-2</v>
      </c>
      <c r="AB755" s="16">
        <v>0.15</v>
      </c>
      <c r="AC755" s="16"/>
      <c r="AD755" s="16">
        <v>0.16129032258064499</v>
      </c>
      <c r="AE755" s="16">
        <v>0</v>
      </c>
      <c r="AF755" s="16">
        <v>7.1428571428571397E-2</v>
      </c>
      <c r="AG755" s="16">
        <v>6.6666666666666693E-2</v>
      </c>
      <c r="AH755" s="16">
        <v>0</v>
      </c>
      <c r="AI755" s="16">
        <v>0</v>
      </c>
      <c r="AJ755" s="16">
        <v>7.1428571428571397E-2</v>
      </c>
      <c r="AK755" s="16">
        <v>0.5</v>
      </c>
      <c r="AL755" s="16">
        <v>0.1</v>
      </c>
      <c r="AM755" s="16">
        <v>4.1666666666666699E-2</v>
      </c>
      <c r="AN755" s="16"/>
      <c r="AO755" s="16">
        <v>7.3170731707317097E-2</v>
      </c>
      <c r="AP755" s="16">
        <v>0.15</v>
      </c>
      <c r="AQ755" s="16">
        <v>7.1428571428571397E-2</v>
      </c>
      <c r="AR755" s="16">
        <v>0.11111111111111099</v>
      </c>
      <c r="AS755" s="16">
        <v>0.16666666666666699</v>
      </c>
      <c r="AT755" s="16">
        <v>0</v>
      </c>
      <c r="AU755" s="16"/>
      <c r="AV755" s="16" t="s">
        <v>134</v>
      </c>
      <c r="AW755" s="16" t="s">
        <v>134</v>
      </c>
      <c r="AX755" s="16">
        <v>0</v>
      </c>
      <c r="AY755" s="16">
        <v>0</v>
      </c>
      <c r="AZ755" s="16">
        <v>0</v>
      </c>
      <c r="BA755" s="16">
        <v>0.15384615384615399</v>
      </c>
      <c r="BB755" s="16">
        <v>0.13043478260869601</v>
      </c>
      <c r="BC755" s="16">
        <v>0.5</v>
      </c>
      <c r="BD755" s="16">
        <v>0.125</v>
      </c>
      <c r="BE755" s="16">
        <v>0.16666666666666699</v>
      </c>
      <c r="BF755" s="16">
        <v>0.15384615384615399</v>
      </c>
      <c r="BG755" s="16">
        <v>0</v>
      </c>
      <c r="BH755" s="16">
        <v>0</v>
      </c>
      <c r="BI755" s="16">
        <v>0</v>
      </c>
      <c r="BJ755" s="16">
        <v>0</v>
      </c>
      <c r="BK755" s="16">
        <v>0</v>
      </c>
      <c r="BL755" s="16">
        <v>7.69230769230769E-2</v>
      </c>
      <c r="BM755" s="16">
        <v>0</v>
      </c>
      <c r="BN755" s="16">
        <v>0</v>
      </c>
      <c r="BO755" s="16"/>
      <c r="BP755" s="16">
        <v>8.9108910891089105E-2</v>
      </c>
      <c r="BQ755" s="16"/>
      <c r="BR755" s="16">
        <v>9.2307692307692299E-2</v>
      </c>
      <c r="BS755" s="16"/>
      <c r="BT755" s="16">
        <v>0.115384615384615</v>
      </c>
    </row>
    <row r="756" spans="2:72" x14ac:dyDescent="0.2">
      <c r="B756" t="s">
        <v>320</v>
      </c>
      <c r="C756" s="16">
        <v>0.31976744186046502</v>
      </c>
      <c r="D756" s="16">
        <v>0.319148936170213</v>
      </c>
      <c r="E756" s="16">
        <v>0.375</v>
      </c>
      <c r="F756" s="16">
        <v>0.5</v>
      </c>
      <c r="G756" s="16">
        <v>0.5</v>
      </c>
      <c r="H756" s="16">
        <v>0.125</v>
      </c>
      <c r="I756" s="16">
        <v>0.2</v>
      </c>
      <c r="J756" s="16">
        <v>0.266666666666667</v>
      </c>
      <c r="K756" s="16">
        <v>1</v>
      </c>
      <c r="L756" s="16">
        <v>0.32</v>
      </c>
      <c r="M756" s="16">
        <v>0.2</v>
      </c>
      <c r="N756" s="16">
        <v>0.14285714285714299</v>
      </c>
      <c r="O756" s="16">
        <v>0.33333333333333298</v>
      </c>
      <c r="P756" s="16"/>
      <c r="Q756" s="16">
        <v>5.5555555555555601E-2</v>
      </c>
      <c r="R756" s="16">
        <v>7.1428571428571397E-2</v>
      </c>
      <c r="S756" s="16">
        <v>0.33333333333333298</v>
      </c>
      <c r="T756" s="16">
        <v>0.41666666666666702</v>
      </c>
      <c r="U756" s="16">
        <v>0.46666666666666701</v>
      </c>
      <c r="V756" s="16">
        <v>0.3</v>
      </c>
      <c r="W756" s="16">
        <v>0.35294117647058798</v>
      </c>
      <c r="X756" s="16">
        <v>0.5</v>
      </c>
      <c r="Y756" s="16">
        <v>0.35714285714285698</v>
      </c>
      <c r="Z756" s="16"/>
      <c r="AA756" s="16">
        <v>0.27927927927927898</v>
      </c>
      <c r="AB756" s="16">
        <v>0.4</v>
      </c>
      <c r="AC756" s="16"/>
      <c r="AD756" s="16">
        <v>0.12903225806451599</v>
      </c>
      <c r="AE756" s="16">
        <v>0.16666666666666699</v>
      </c>
      <c r="AF756" s="16">
        <v>0.35714285714285698</v>
      </c>
      <c r="AG756" s="16">
        <v>0.266666666666667</v>
      </c>
      <c r="AH756" s="16">
        <v>0.61538461538461497</v>
      </c>
      <c r="AI756" s="16">
        <v>0.44444444444444398</v>
      </c>
      <c r="AJ756" s="16">
        <v>0.42857142857142899</v>
      </c>
      <c r="AK756" s="16">
        <v>0</v>
      </c>
      <c r="AL756" s="16">
        <v>0.5</v>
      </c>
      <c r="AM756" s="16">
        <v>0.33333333333333298</v>
      </c>
      <c r="AN756" s="16"/>
      <c r="AO756" s="16">
        <v>0.34146341463414598</v>
      </c>
      <c r="AP756" s="16">
        <v>0.22500000000000001</v>
      </c>
      <c r="AQ756" s="16">
        <v>0.39285714285714302</v>
      </c>
      <c r="AR756" s="16">
        <v>0.33333333333333298</v>
      </c>
      <c r="AS756" s="16">
        <v>0.5</v>
      </c>
      <c r="AT756" s="16">
        <v>0.16666666666666699</v>
      </c>
      <c r="AU756" s="16"/>
      <c r="AV756" s="16" t="s">
        <v>134</v>
      </c>
      <c r="AW756" s="16" t="s">
        <v>134</v>
      </c>
      <c r="AX756" s="16">
        <v>0.27272727272727298</v>
      </c>
      <c r="AY756" s="16">
        <v>0</v>
      </c>
      <c r="AZ756" s="16">
        <v>0</v>
      </c>
      <c r="BA756" s="16">
        <v>0.30769230769230799</v>
      </c>
      <c r="BB756" s="16">
        <v>0.217391304347826</v>
      </c>
      <c r="BC756" s="16">
        <v>0</v>
      </c>
      <c r="BD756" s="16">
        <v>0.5</v>
      </c>
      <c r="BE756" s="16">
        <v>0.266666666666667</v>
      </c>
      <c r="BF756" s="16">
        <v>0.30769230769230799</v>
      </c>
      <c r="BG756" s="16">
        <v>0.75</v>
      </c>
      <c r="BH756" s="16">
        <v>0.52631578947368396</v>
      </c>
      <c r="BI756" s="16">
        <v>0</v>
      </c>
      <c r="BJ756" s="16">
        <v>0.5</v>
      </c>
      <c r="BK756" s="16">
        <v>0.36363636363636398</v>
      </c>
      <c r="BL756" s="16">
        <v>0.38461538461538503</v>
      </c>
      <c r="BM756" s="16">
        <v>0.14285714285714299</v>
      </c>
      <c r="BN756" s="16">
        <v>0.25</v>
      </c>
      <c r="BO756" s="16"/>
      <c r="BP756" s="16">
        <v>0.35643564356435598</v>
      </c>
      <c r="BQ756" s="16"/>
      <c r="BR756" s="16">
        <v>0.33846153846153798</v>
      </c>
      <c r="BS756" s="16"/>
      <c r="BT756" s="16">
        <v>0.34615384615384598</v>
      </c>
    </row>
    <row r="757" spans="2:72" x14ac:dyDescent="0.2">
      <c r="B757" t="s">
        <v>321</v>
      </c>
      <c r="C757" s="16">
        <v>0.28488372093023301</v>
      </c>
      <c r="D757" s="16">
        <v>0.25531914893617003</v>
      </c>
      <c r="E757" s="16">
        <v>0.20833333333333301</v>
      </c>
      <c r="F757" s="16">
        <v>0.5</v>
      </c>
      <c r="G757" s="16">
        <v>0.125</v>
      </c>
      <c r="H757" s="16">
        <v>0.25</v>
      </c>
      <c r="I757" s="16">
        <v>0.4</v>
      </c>
      <c r="J757" s="16">
        <v>0.33333333333333298</v>
      </c>
      <c r="K757" s="16">
        <v>0</v>
      </c>
      <c r="L757" s="16">
        <v>0.32</v>
      </c>
      <c r="M757" s="16">
        <v>0.2</v>
      </c>
      <c r="N757" s="16">
        <v>0.57142857142857095</v>
      </c>
      <c r="O757" s="16">
        <v>0.33333333333333298</v>
      </c>
      <c r="P757" s="16"/>
      <c r="Q757" s="16">
        <v>0.33333333333333298</v>
      </c>
      <c r="R757" s="16">
        <v>0.28571428571428598</v>
      </c>
      <c r="S757" s="16">
        <v>0.2</v>
      </c>
      <c r="T757" s="16">
        <v>0.25</v>
      </c>
      <c r="U757" s="16">
        <v>0.4</v>
      </c>
      <c r="V757" s="16">
        <v>0.35</v>
      </c>
      <c r="W757" s="16">
        <v>0.29411764705882398</v>
      </c>
      <c r="X757" s="16">
        <v>0.16666666666666699</v>
      </c>
      <c r="Y757" s="16">
        <v>0.28571428571428598</v>
      </c>
      <c r="Z757" s="16"/>
      <c r="AA757" s="16">
        <v>0.30630630630630601</v>
      </c>
      <c r="AB757" s="16">
        <v>0.25</v>
      </c>
      <c r="AC757" s="16"/>
      <c r="AD757" s="16">
        <v>0.29032258064516098</v>
      </c>
      <c r="AE757" s="16">
        <v>0.25</v>
      </c>
      <c r="AF757" s="16">
        <v>0.35714285714285698</v>
      </c>
      <c r="AG757" s="16">
        <v>0.33333333333333298</v>
      </c>
      <c r="AH757" s="16">
        <v>0.38461538461538503</v>
      </c>
      <c r="AI757" s="16">
        <v>0.27777777777777801</v>
      </c>
      <c r="AJ757" s="16">
        <v>0.28571428571428598</v>
      </c>
      <c r="AK757" s="16">
        <v>0.3</v>
      </c>
      <c r="AL757" s="16">
        <v>0.2</v>
      </c>
      <c r="AM757" s="16">
        <v>0.25</v>
      </c>
      <c r="AN757" s="16"/>
      <c r="AO757" s="16">
        <v>0.26829268292682901</v>
      </c>
      <c r="AP757" s="16">
        <v>0.32500000000000001</v>
      </c>
      <c r="AQ757" s="16">
        <v>0.25</v>
      </c>
      <c r="AR757" s="16">
        <v>0.44444444444444398</v>
      </c>
      <c r="AS757" s="16">
        <v>0.16666666666666699</v>
      </c>
      <c r="AT757" s="16">
        <v>0.33333333333333298</v>
      </c>
      <c r="AU757" s="16"/>
      <c r="AV757" s="16" t="s">
        <v>134</v>
      </c>
      <c r="AW757" s="16" t="s">
        <v>134</v>
      </c>
      <c r="AX757" s="16">
        <v>0.27272727272727298</v>
      </c>
      <c r="AY757" s="16">
        <v>0.5</v>
      </c>
      <c r="AZ757" s="16">
        <v>0.33333333333333298</v>
      </c>
      <c r="BA757" s="16">
        <v>0.230769230769231</v>
      </c>
      <c r="BB757" s="16">
        <v>0.217391304347826</v>
      </c>
      <c r="BC757" s="16">
        <v>0.5</v>
      </c>
      <c r="BD757" s="16">
        <v>0.25</v>
      </c>
      <c r="BE757" s="16">
        <v>0.33333333333333298</v>
      </c>
      <c r="BF757" s="16">
        <v>0.15384615384615399</v>
      </c>
      <c r="BG757" s="16">
        <v>0</v>
      </c>
      <c r="BH757" s="16">
        <v>0.21052631578947401</v>
      </c>
      <c r="BI757" s="16">
        <v>0</v>
      </c>
      <c r="BJ757" s="16">
        <v>0</v>
      </c>
      <c r="BK757" s="16">
        <v>0.36363636363636398</v>
      </c>
      <c r="BL757" s="16">
        <v>0.46153846153846201</v>
      </c>
      <c r="BM757" s="16">
        <v>0.57142857142857095</v>
      </c>
      <c r="BN757" s="16">
        <v>0.5</v>
      </c>
      <c r="BO757" s="16"/>
      <c r="BP757" s="16">
        <v>0.24752475247524799</v>
      </c>
      <c r="BQ757" s="16"/>
      <c r="BR757" s="16">
        <v>0.28461538461538499</v>
      </c>
      <c r="BS757" s="16"/>
      <c r="BT757" s="16">
        <v>0.230769230769231</v>
      </c>
    </row>
    <row r="758" spans="2:72" x14ac:dyDescent="0.2">
      <c r="B758" t="s">
        <v>322</v>
      </c>
      <c r="C758" s="16">
        <v>0.17441860465116299</v>
      </c>
      <c r="D758" s="16">
        <v>0.19148936170212799</v>
      </c>
      <c r="E758" s="16">
        <v>0.29166666666666702</v>
      </c>
      <c r="F758" s="16">
        <v>0</v>
      </c>
      <c r="G758" s="16">
        <v>6.25E-2</v>
      </c>
      <c r="H758" s="16">
        <v>0.375</v>
      </c>
      <c r="I758" s="16">
        <v>0.2</v>
      </c>
      <c r="J758" s="16">
        <v>0.2</v>
      </c>
      <c r="K758" s="16">
        <v>0</v>
      </c>
      <c r="L758" s="16">
        <v>0.12</v>
      </c>
      <c r="M758" s="16">
        <v>0.2</v>
      </c>
      <c r="N758" s="16">
        <v>0</v>
      </c>
      <c r="O758" s="16">
        <v>0</v>
      </c>
      <c r="P758" s="16"/>
      <c r="Q758" s="16">
        <v>0.11111111111111099</v>
      </c>
      <c r="R758" s="16">
        <v>0.5</v>
      </c>
      <c r="S758" s="16">
        <v>0.2</v>
      </c>
      <c r="T758" s="16">
        <v>0.16666666666666699</v>
      </c>
      <c r="U758" s="16">
        <v>0.133333333333333</v>
      </c>
      <c r="V758" s="16">
        <v>0.15</v>
      </c>
      <c r="W758" s="16">
        <v>0.11764705882352899</v>
      </c>
      <c r="X758" s="16">
        <v>5.5555555555555601E-2</v>
      </c>
      <c r="Y758" s="16">
        <v>0.19047619047618999</v>
      </c>
      <c r="Z758" s="16"/>
      <c r="AA758" s="16">
        <v>0.18918918918918901</v>
      </c>
      <c r="AB758" s="16">
        <v>0.15</v>
      </c>
      <c r="AC758" s="16"/>
      <c r="AD758" s="16">
        <v>0.16129032258064499</v>
      </c>
      <c r="AE758" s="16">
        <v>0.41666666666666702</v>
      </c>
      <c r="AF758" s="16">
        <v>7.1428571428571397E-2</v>
      </c>
      <c r="AG758" s="16">
        <v>0.2</v>
      </c>
      <c r="AH758" s="16">
        <v>0</v>
      </c>
      <c r="AI758" s="16">
        <v>0.22222222222222199</v>
      </c>
      <c r="AJ758" s="16">
        <v>0.14285714285714299</v>
      </c>
      <c r="AK758" s="16">
        <v>0.1</v>
      </c>
      <c r="AL758" s="16">
        <v>0.15</v>
      </c>
      <c r="AM758" s="16">
        <v>0.20833333333333301</v>
      </c>
      <c r="AN758" s="16"/>
      <c r="AO758" s="16">
        <v>0.207317073170732</v>
      </c>
      <c r="AP758" s="16">
        <v>0.15</v>
      </c>
      <c r="AQ758" s="16">
        <v>0.14285714285714299</v>
      </c>
      <c r="AR758" s="16">
        <v>0.11111111111111099</v>
      </c>
      <c r="AS758" s="16">
        <v>0.16666666666666699</v>
      </c>
      <c r="AT758" s="16">
        <v>0.16666666666666699</v>
      </c>
      <c r="AU758" s="16"/>
      <c r="AV758" s="16" t="s">
        <v>134</v>
      </c>
      <c r="AW758" s="16" t="s">
        <v>134</v>
      </c>
      <c r="AX758" s="16">
        <v>0.27272727272727298</v>
      </c>
      <c r="AY758" s="16">
        <v>0.5</v>
      </c>
      <c r="AZ758" s="16">
        <v>0.33333333333333298</v>
      </c>
      <c r="BA758" s="16">
        <v>7.69230769230769E-2</v>
      </c>
      <c r="BB758" s="16">
        <v>0.30434782608695699</v>
      </c>
      <c r="BC758" s="16">
        <v>0</v>
      </c>
      <c r="BD758" s="16">
        <v>0.125</v>
      </c>
      <c r="BE758" s="16">
        <v>0.133333333333333</v>
      </c>
      <c r="BF758" s="16">
        <v>0.15384615384615399</v>
      </c>
      <c r="BG758" s="16">
        <v>0.25</v>
      </c>
      <c r="BH758" s="16">
        <v>0.157894736842105</v>
      </c>
      <c r="BI758" s="16">
        <v>0</v>
      </c>
      <c r="BJ758" s="16">
        <v>0.33333333333333298</v>
      </c>
      <c r="BK758" s="16">
        <v>0.27272727272727298</v>
      </c>
      <c r="BL758" s="16">
        <v>0</v>
      </c>
      <c r="BM758" s="16">
        <v>0</v>
      </c>
      <c r="BN758" s="16">
        <v>0.25</v>
      </c>
      <c r="BO758" s="16"/>
      <c r="BP758" s="16">
        <v>0.16831683168316799</v>
      </c>
      <c r="BQ758" s="16"/>
      <c r="BR758" s="16">
        <v>0.146153846153846</v>
      </c>
      <c r="BS758" s="16"/>
      <c r="BT758" s="16">
        <v>0.19230769230769201</v>
      </c>
    </row>
    <row r="759" spans="2:72" x14ac:dyDescent="0.2">
      <c r="B759" t="s">
        <v>323</v>
      </c>
      <c r="C759" s="16">
        <v>4.0697674418604703E-2</v>
      </c>
      <c r="D759" s="16">
        <v>0.10638297872340401</v>
      </c>
      <c r="E759" s="16">
        <v>0</v>
      </c>
      <c r="F759" s="16">
        <v>0</v>
      </c>
      <c r="G759" s="16">
        <v>0</v>
      </c>
      <c r="H759" s="16">
        <v>0</v>
      </c>
      <c r="I759" s="16">
        <v>6.6666666666666693E-2</v>
      </c>
      <c r="J759" s="16">
        <v>0</v>
      </c>
      <c r="K759" s="16">
        <v>0</v>
      </c>
      <c r="L759" s="16">
        <v>0.04</v>
      </c>
      <c r="M759" s="16">
        <v>0</v>
      </c>
      <c r="N759" s="16">
        <v>0</v>
      </c>
      <c r="O759" s="16">
        <v>0</v>
      </c>
      <c r="P759" s="16"/>
      <c r="Q759" s="16">
        <v>5.5555555555555601E-2</v>
      </c>
      <c r="R759" s="16">
        <v>0</v>
      </c>
      <c r="S759" s="16">
        <v>0</v>
      </c>
      <c r="T759" s="16">
        <v>8.3333333333333301E-2</v>
      </c>
      <c r="U759" s="16">
        <v>0</v>
      </c>
      <c r="V759" s="16">
        <v>0.1</v>
      </c>
      <c r="W759" s="16">
        <v>0.11764705882352899</v>
      </c>
      <c r="X759" s="16">
        <v>0</v>
      </c>
      <c r="Y759" s="16">
        <v>2.3809523809523801E-2</v>
      </c>
      <c r="Z759" s="16"/>
      <c r="AA759" s="16">
        <v>5.4054054054054099E-2</v>
      </c>
      <c r="AB759" s="16">
        <v>1.6666666666666701E-2</v>
      </c>
      <c r="AC759" s="16"/>
      <c r="AD759" s="16">
        <v>3.2258064516128997E-2</v>
      </c>
      <c r="AE759" s="16">
        <v>0.16666666666666699</v>
      </c>
      <c r="AF759" s="16">
        <v>0</v>
      </c>
      <c r="AG759" s="16">
        <v>0</v>
      </c>
      <c r="AH759" s="16">
        <v>0</v>
      </c>
      <c r="AI759" s="16">
        <v>5.5555555555555601E-2</v>
      </c>
      <c r="AJ759" s="16">
        <v>0</v>
      </c>
      <c r="AK759" s="16">
        <v>0</v>
      </c>
      <c r="AL759" s="16">
        <v>0</v>
      </c>
      <c r="AM759" s="16">
        <v>0.125</v>
      </c>
      <c r="AN759" s="16"/>
      <c r="AO759" s="16">
        <v>2.4390243902439001E-2</v>
      </c>
      <c r="AP759" s="16">
        <v>0.05</v>
      </c>
      <c r="AQ759" s="16">
        <v>7.1428571428571397E-2</v>
      </c>
      <c r="AR759" s="16">
        <v>0</v>
      </c>
      <c r="AS759" s="16">
        <v>0</v>
      </c>
      <c r="AT759" s="16">
        <v>0.16666666666666699</v>
      </c>
      <c r="AU759" s="16"/>
      <c r="AV759" s="16" t="s">
        <v>134</v>
      </c>
      <c r="AW759" s="16" t="s">
        <v>134</v>
      </c>
      <c r="AX759" s="16">
        <v>9.0909090909090898E-2</v>
      </c>
      <c r="AY759" s="16">
        <v>0</v>
      </c>
      <c r="AZ759" s="16">
        <v>0</v>
      </c>
      <c r="BA759" s="16">
        <v>0</v>
      </c>
      <c r="BB759" s="16">
        <v>0.13043478260869601</v>
      </c>
      <c r="BC759" s="16">
        <v>0</v>
      </c>
      <c r="BD759" s="16">
        <v>0</v>
      </c>
      <c r="BE759" s="16">
        <v>3.3333333333333298E-2</v>
      </c>
      <c r="BF759" s="16">
        <v>7.69230769230769E-2</v>
      </c>
      <c r="BG759" s="16">
        <v>0</v>
      </c>
      <c r="BH759" s="16">
        <v>0</v>
      </c>
      <c r="BI759" s="16">
        <v>0</v>
      </c>
      <c r="BJ759" s="16">
        <v>0</v>
      </c>
      <c r="BK759" s="16">
        <v>0</v>
      </c>
      <c r="BL759" s="16">
        <v>0</v>
      </c>
      <c r="BM759" s="16">
        <v>0.14285714285714299</v>
      </c>
      <c r="BN759" s="16">
        <v>0</v>
      </c>
      <c r="BO759" s="16"/>
      <c r="BP759" s="16">
        <v>4.95049504950495E-2</v>
      </c>
      <c r="BQ759" s="16"/>
      <c r="BR759" s="16">
        <v>5.3846153846153801E-2</v>
      </c>
      <c r="BS759" s="16"/>
      <c r="BT759" s="16">
        <v>3.8461538461538498E-2</v>
      </c>
    </row>
    <row r="760" spans="2:72" x14ac:dyDescent="0.2">
      <c r="B760" t="s">
        <v>122</v>
      </c>
      <c r="C760" s="16">
        <v>8.7209302325581398E-2</v>
      </c>
      <c r="D760" s="16">
        <v>8.5106382978723402E-2</v>
      </c>
      <c r="E760" s="16">
        <v>8.3333333333333301E-2</v>
      </c>
      <c r="F760" s="16">
        <v>0</v>
      </c>
      <c r="G760" s="16">
        <v>6.25E-2</v>
      </c>
      <c r="H760" s="16">
        <v>0.25</v>
      </c>
      <c r="I760" s="16">
        <v>6.6666666666666693E-2</v>
      </c>
      <c r="J760" s="16">
        <v>0.133333333333333</v>
      </c>
      <c r="K760" s="16">
        <v>0</v>
      </c>
      <c r="L760" s="16">
        <v>0.08</v>
      </c>
      <c r="M760" s="16">
        <v>0.2</v>
      </c>
      <c r="N760" s="16">
        <v>0</v>
      </c>
      <c r="O760" s="16">
        <v>0</v>
      </c>
      <c r="P760" s="16"/>
      <c r="Q760" s="16">
        <v>0.27777777777777801</v>
      </c>
      <c r="R760" s="16">
        <v>7.1428571428571397E-2</v>
      </c>
      <c r="S760" s="16">
        <v>0.266666666666667</v>
      </c>
      <c r="T760" s="16">
        <v>0</v>
      </c>
      <c r="U760" s="16">
        <v>0</v>
      </c>
      <c r="V760" s="16">
        <v>0.05</v>
      </c>
      <c r="W760" s="16">
        <v>5.8823529411764698E-2</v>
      </c>
      <c r="X760" s="16">
        <v>0</v>
      </c>
      <c r="Y760" s="16">
        <v>4.7619047619047603E-2</v>
      </c>
      <c r="Z760" s="16"/>
      <c r="AA760" s="16">
        <v>0.108108108108108</v>
      </c>
      <c r="AB760" s="16">
        <v>3.3333333333333298E-2</v>
      </c>
      <c r="AC760" s="16"/>
      <c r="AD760" s="16">
        <v>0.225806451612903</v>
      </c>
      <c r="AE760" s="16">
        <v>0</v>
      </c>
      <c r="AF760" s="16">
        <v>0.14285714285714299</v>
      </c>
      <c r="AG760" s="16">
        <v>0.133333333333333</v>
      </c>
      <c r="AH760" s="16">
        <v>0</v>
      </c>
      <c r="AI760" s="16">
        <v>0</v>
      </c>
      <c r="AJ760" s="16">
        <v>7.1428571428571397E-2</v>
      </c>
      <c r="AK760" s="16">
        <v>0.1</v>
      </c>
      <c r="AL760" s="16">
        <v>0.05</v>
      </c>
      <c r="AM760" s="16">
        <v>4.1666666666666699E-2</v>
      </c>
      <c r="AN760" s="16"/>
      <c r="AO760" s="16">
        <v>8.5365853658536606E-2</v>
      </c>
      <c r="AP760" s="16">
        <v>0.1</v>
      </c>
      <c r="AQ760" s="16">
        <v>7.1428571428571397E-2</v>
      </c>
      <c r="AR760" s="16">
        <v>0</v>
      </c>
      <c r="AS760" s="16">
        <v>0</v>
      </c>
      <c r="AT760" s="16">
        <v>0.16666666666666699</v>
      </c>
      <c r="AU760" s="16"/>
      <c r="AV760" s="16" t="s">
        <v>134</v>
      </c>
      <c r="AW760" s="16" t="s">
        <v>134</v>
      </c>
      <c r="AX760" s="16">
        <v>9.0909090909090898E-2</v>
      </c>
      <c r="AY760" s="16">
        <v>0</v>
      </c>
      <c r="AZ760" s="16">
        <v>0.33333333333333298</v>
      </c>
      <c r="BA760" s="16">
        <v>0.230769230769231</v>
      </c>
      <c r="BB760" s="16">
        <v>0</v>
      </c>
      <c r="BC760" s="16">
        <v>0</v>
      </c>
      <c r="BD760" s="16">
        <v>0</v>
      </c>
      <c r="BE760" s="16">
        <v>6.6666666666666693E-2</v>
      </c>
      <c r="BF760" s="16">
        <v>0.15384615384615399</v>
      </c>
      <c r="BG760" s="16">
        <v>0</v>
      </c>
      <c r="BH760" s="16">
        <v>0.105263157894737</v>
      </c>
      <c r="BI760" s="16">
        <v>1</v>
      </c>
      <c r="BJ760" s="16">
        <v>0.16666666666666699</v>
      </c>
      <c r="BK760" s="16">
        <v>0</v>
      </c>
      <c r="BL760" s="16">
        <v>7.69230769230769E-2</v>
      </c>
      <c r="BM760" s="16">
        <v>0.14285714285714299</v>
      </c>
      <c r="BN760" s="16">
        <v>0</v>
      </c>
      <c r="BO760" s="16"/>
      <c r="BP760" s="16">
        <v>8.9108910891089105E-2</v>
      </c>
      <c r="BQ760" s="16"/>
      <c r="BR760" s="16">
        <v>8.4615384615384606E-2</v>
      </c>
      <c r="BS760" s="16"/>
      <c r="BT760" s="16">
        <v>7.69230769230769E-2</v>
      </c>
    </row>
    <row r="761" spans="2:72" x14ac:dyDescent="0.2">
      <c r="B761" t="s">
        <v>324</v>
      </c>
      <c r="C761" s="16">
        <v>0.412790697674419</v>
      </c>
      <c r="D761" s="16">
        <v>0.36170212765957399</v>
      </c>
      <c r="E761" s="16">
        <v>0.41666666666666702</v>
      </c>
      <c r="F761" s="16">
        <v>0.5</v>
      </c>
      <c r="G761" s="16">
        <v>0.75</v>
      </c>
      <c r="H761" s="16">
        <v>0.125</v>
      </c>
      <c r="I761" s="16">
        <v>0.266666666666667</v>
      </c>
      <c r="J761" s="16">
        <v>0.33333333333333298</v>
      </c>
      <c r="K761" s="16">
        <v>1</v>
      </c>
      <c r="L761" s="16">
        <v>0.44</v>
      </c>
      <c r="M761" s="16">
        <v>0.4</v>
      </c>
      <c r="N761" s="16">
        <v>0.42857142857142899</v>
      </c>
      <c r="O761" s="16">
        <v>0.66666666666666696</v>
      </c>
      <c r="P761" s="16"/>
      <c r="Q761" s="16">
        <v>0.22222222222222199</v>
      </c>
      <c r="R761" s="16">
        <v>0.14285714285714299</v>
      </c>
      <c r="S761" s="16">
        <v>0.33333333333333298</v>
      </c>
      <c r="T761" s="16">
        <v>0.5</v>
      </c>
      <c r="U761" s="16">
        <v>0.46666666666666701</v>
      </c>
      <c r="V761" s="16">
        <v>0.35</v>
      </c>
      <c r="W761" s="16">
        <v>0.41176470588235298</v>
      </c>
      <c r="X761" s="16">
        <v>0.77777777777777801</v>
      </c>
      <c r="Y761" s="16">
        <v>0.452380952380952</v>
      </c>
      <c r="Z761" s="16"/>
      <c r="AA761" s="16">
        <v>0.34234234234234201</v>
      </c>
      <c r="AB761" s="16">
        <v>0.55000000000000004</v>
      </c>
      <c r="AC761" s="16"/>
      <c r="AD761" s="16">
        <v>0.29032258064516098</v>
      </c>
      <c r="AE761" s="16">
        <v>0.16666666666666699</v>
      </c>
      <c r="AF761" s="16">
        <v>0.42857142857142899</v>
      </c>
      <c r="AG761" s="16">
        <v>0.33333333333333298</v>
      </c>
      <c r="AH761" s="16">
        <v>0.61538461538461497</v>
      </c>
      <c r="AI761" s="16">
        <v>0.44444444444444398</v>
      </c>
      <c r="AJ761" s="16">
        <v>0.5</v>
      </c>
      <c r="AK761" s="16">
        <v>0.5</v>
      </c>
      <c r="AL761" s="16">
        <v>0.6</v>
      </c>
      <c r="AM761" s="16">
        <v>0.375</v>
      </c>
      <c r="AN761" s="16"/>
      <c r="AO761" s="16">
        <v>0.41463414634146301</v>
      </c>
      <c r="AP761" s="16">
        <v>0.375</v>
      </c>
      <c r="AQ761" s="16">
        <v>0.46428571428571402</v>
      </c>
      <c r="AR761" s="16">
        <v>0.44444444444444398</v>
      </c>
      <c r="AS761" s="16">
        <v>0.66666666666666696</v>
      </c>
      <c r="AT761" s="16">
        <v>0.16666666666666699</v>
      </c>
      <c r="AU761" s="16"/>
      <c r="AV761" s="16" t="s">
        <v>134</v>
      </c>
      <c r="AW761" s="16" t="s">
        <v>134</v>
      </c>
      <c r="AX761" s="16">
        <v>0.27272727272727298</v>
      </c>
      <c r="AY761" s="16">
        <v>0</v>
      </c>
      <c r="AZ761" s="16">
        <v>0</v>
      </c>
      <c r="BA761" s="16">
        <v>0.46153846153846201</v>
      </c>
      <c r="BB761" s="16">
        <v>0.34782608695652201</v>
      </c>
      <c r="BC761" s="16">
        <v>0.5</v>
      </c>
      <c r="BD761" s="16">
        <v>0.625</v>
      </c>
      <c r="BE761" s="16">
        <v>0.43333333333333302</v>
      </c>
      <c r="BF761" s="16">
        <v>0.46153846153846201</v>
      </c>
      <c r="BG761" s="16">
        <v>0.75</v>
      </c>
      <c r="BH761" s="16">
        <v>0.52631578947368396</v>
      </c>
      <c r="BI761" s="16">
        <v>0</v>
      </c>
      <c r="BJ761" s="16">
        <v>0.5</v>
      </c>
      <c r="BK761" s="16">
        <v>0.36363636363636398</v>
      </c>
      <c r="BL761" s="16">
        <v>0.46153846153846201</v>
      </c>
      <c r="BM761" s="16">
        <v>0.14285714285714299</v>
      </c>
      <c r="BN761" s="16">
        <v>0.25</v>
      </c>
      <c r="BO761" s="16"/>
      <c r="BP761" s="16">
        <v>0.445544554455445</v>
      </c>
      <c r="BQ761" s="16"/>
      <c r="BR761" s="16">
        <v>0.43076923076923102</v>
      </c>
      <c r="BS761" s="16"/>
      <c r="BT761" s="16">
        <v>0.46153846153846201</v>
      </c>
    </row>
    <row r="762" spans="2:72" x14ac:dyDescent="0.2">
      <c r="B762" t="s">
        <v>325</v>
      </c>
      <c r="C762" s="16">
        <v>0.21511627906976699</v>
      </c>
      <c r="D762" s="16">
        <v>0.29787234042553201</v>
      </c>
      <c r="E762" s="16">
        <v>0.29166666666666702</v>
      </c>
      <c r="F762" s="16">
        <v>0</v>
      </c>
      <c r="G762" s="16">
        <v>6.25E-2</v>
      </c>
      <c r="H762" s="16">
        <v>0.375</v>
      </c>
      <c r="I762" s="16">
        <v>0.266666666666667</v>
      </c>
      <c r="J762" s="16">
        <v>0.2</v>
      </c>
      <c r="K762" s="16">
        <v>0</v>
      </c>
      <c r="L762" s="16">
        <v>0.16</v>
      </c>
      <c r="M762" s="16">
        <v>0.2</v>
      </c>
      <c r="N762" s="16">
        <v>0</v>
      </c>
      <c r="O762" s="16">
        <v>0</v>
      </c>
      <c r="P762" s="16"/>
      <c r="Q762" s="16">
        <v>0.16666666666666699</v>
      </c>
      <c r="R762" s="16">
        <v>0.5</v>
      </c>
      <c r="S762" s="16">
        <v>0.2</v>
      </c>
      <c r="T762" s="16">
        <v>0.25</v>
      </c>
      <c r="U762" s="16">
        <v>0.133333333333333</v>
      </c>
      <c r="V762" s="16">
        <v>0.25</v>
      </c>
      <c r="W762" s="16">
        <v>0.23529411764705899</v>
      </c>
      <c r="X762" s="16">
        <v>5.5555555555555601E-2</v>
      </c>
      <c r="Y762" s="16">
        <v>0.214285714285714</v>
      </c>
      <c r="Z762" s="16"/>
      <c r="AA762" s="16">
        <v>0.24324324324324301</v>
      </c>
      <c r="AB762" s="16">
        <v>0.16666666666666699</v>
      </c>
      <c r="AC762" s="16"/>
      <c r="AD762" s="16">
        <v>0.19354838709677399</v>
      </c>
      <c r="AE762" s="16">
        <v>0.58333333333333304</v>
      </c>
      <c r="AF762" s="16">
        <v>7.1428571428571397E-2</v>
      </c>
      <c r="AG762" s="16">
        <v>0.2</v>
      </c>
      <c r="AH762" s="16">
        <v>0</v>
      </c>
      <c r="AI762" s="16">
        <v>0.27777777777777801</v>
      </c>
      <c r="AJ762" s="16">
        <v>0.14285714285714299</v>
      </c>
      <c r="AK762" s="16">
        <v>0.1</v>
      </c>
      <c r="AL762" s="16">
        <v>0.15</v>
      </c>
      <c r="AM762" s="16">
        <v>0.33333333333333298</v>
      </c>
      <c r="AN762" s="16"/>
      <c r="AO762" s="16">
        <v>0.23170731707317099</v>
      </c>
      <c r="AP762" s="16">
        <v>0.2</v>
      </c>
      <c r="AQ762" s="16">
        <v>0.214285714285714</v>
      </c>
      <c r="AR762" s="16">
        <v>0.11111111111111099</v>
      </c>
      <c r="AS762" s="16">
        <v>0.16666666666666699</v>
      </c>
      <c r="AT762" s="16">
        <v>0.33333333333333298</v>
      </c>
      <c r="AU762" s="16"/>
      <c r="AV762" s="16" t="s">
        <v>134</v>
      </c>
      <c r="AW762" s="16" t="s">
        <v>134</v>
      </c>
      <c r="AX762" s="16">
        <v>0.36363636363636398</v>
      </c>
      <c r="AY762" s="16">
        <v>0.5</v>
      </c>
      <c r="AZ762" s="16">
        <v>0.33333333333333298</v>
      </c>
      <c r="BA762" s="16">
        <v>7.69230769230769E-2</v>
      </c>
      <c r="BB762" s="16">
        <v>0.434782608695652</v>
      </c>
      <c r="BC762" s="16">
        <v>0</v>
      </c>
      <c r="BD762" s="16">
        <v>0.125</v>
      </c>
      <c r="BE762" s="16">
        <v>0.16666666666666699</v>
      </c>
      <c r="BF762" s="16">
        <v>0.230769230769231</v>
      </c>
      <c r="BG762" s="16">
        <v>0.25</v>
      </c>
      <c r="BH762" s="16">
        <v>0.157894736842105</v>
      </c>
      <c r="BI762" s="16">
        <v>0</v>
      </c>
      <c r="BJ762" s="16">
        <v>0.33333333333333298</v>
      </c>
      <c r="BK762" s="16">
        <v>0.27272727272727298</v>
      </c>
      <c r="BL762" s="16">
        <v>0</v>
      </c>
      <c r="BM762" s="16">
        <v>0.14285714285714299</v>
      </c>
      <c r="BN762" s="16">
        <v>0.25</v>
      </c>
      <c r="BO762" s="16"/>
      <c r="BP762" s="16">
        <v>0.21782178217821799</v>
      </c>
      <c r="BQ762" s="16"/>
      <c r="BR762" s="16">
        <v>0.2</v>
      </c>
      <c r="BS762" s="16"/>
      <c r="BT762" s="16">
        <v>0.230769230769231</v>
      </c>
    </row>
    <row r="763" spans="2:72" x14ac:dyDescent="0.2">
      <c r="B763" t="s">
        <v>252</v>
      </c>
      <c r="C763" s="16">
        <v>0.19767441860465099</v>
      </c>
      <c r="D763" s="16">
        <v>6.3829787234042604E-2</v>
      </c>
      <c r="E763" s="16">
        <v>0.125</v>
      </c>
      <c r="F763" s="16">
        <v>0.5</v>
      </c>
      <c r="G763" s="16">
        <v>0.6875</v>
      </c>
      <c r="H763" s="16">
        <v>-0.25</v>
      </c>
      <c r="I763" s="16">
        <v>0</v>
      </c>
      <c r="J763" s="16">
        <v>0.133333333333333</v>
      </c>
      <c r="K763" s="16">
        <v>1</v>
      </c>
      <c r="L763" s="16">
        <v>0.28000000000000003</v>
      </c>
      <c r="M763" s="16">
        <v>0.2</v>
      </c>
      <c r="N763" s="16">
        <v>0.42857142857142899</v>
      </c>
      <c r="O763" s="16">
        <v>0.66666666666666696</v>
      </c>
      <c r="P763" s="16"/>
      <c r="Q763" s="16">
        <v>5.5555555555555601E-2</v>
      </c>
      <c r="R763" s="16">
        <v>-0.35714285714285698</v>
      </c>
      <c r="S763" s="16">
        <v>0.133333333333333</v>
      </c>
      <c r="T763" s="16">
        <v>0.25</v>
      </c>
      <c r="U763" s="16">
        <v>0.33333333333333298</v>
      </c>
      <c r="V763" s="16">
        <v>0.1</v>
      </c>
      <c r="W763" s="16">
        <v>0.17647058823529399</v>
      </c>
      <c r="X763" s="16">
        <v>0.72222222222222199</v>
      </c>
      <c r="Y763" s="16">
        <v>0.238095238095238</v>
      </c>
      <c r="Z763" s="16"/>
      <c r="AA763" s="16">
        <v>9.9099099099099003E-2</v>
      </c>
      <c r="AB763" s="16">
        <v>0.38333333333333303</v>
      </c>
      <c r="AC763" s="16"/>
      <c r="AD763" s="16">
        <v>9.6774193548387094E-2</v>
      </c>
      <c r="AE763" s="16">
        <v>-0.41666666666666702</v>
      </c>
      <c r="AF763" s="16">
        <v>0.35714285714285698</v>
      </c>
      <c r="AG763" s="16">
        <v>0.133333333333333</v>
      </c>
      <c r="AH763" s="16">
        <v>0.61538461538461497</v>
      </c>
      <c r="AI763" s="16">
        <v>0.16666666666666699</v>
      </c>
      <c r="AJ763" s="16">
        <v>0.35714285714285698</v>
      </c>
      <c r="AK763" s="16">
        <v>0.4</v>
      </c>
      <c r="AL763" s="16">
        <v>0.45</v>
      </c>
      <c r="AM763" s="16">
        <v>4.1666666666666602E-2</v>
      </c>
      <c r="AN763" s="16"/>
      <c r="AO763" s="16">
        <v>0.18292682926829301</v>
      </c>
      <c r="AP763" s="16">
        <v>0.17499999999999999</v>
      </c>
      <c r="AQ763" s="16">
        <v>0.25</v>
      </c>
      <c r="AR763" s="16">
        <v>0.33333333333333298</v>
      </c>
      <c r="AS763" s="16">
        <v>0.5</v>
      </c>
      <c r="AT763" s="16">
        <v>-0.16666666666666699</v>
      </c>
      <c r="AU763" s="16"/>
      <c r="AV763" s="16" t="s">
        <v>134</v>
      </c>
      <c r="AW763" s="16" t="s">
        <v>134</v>
      </c>
      <c r="AX763" s="16">
        <v>-9.0909090909090898E-2</v>
      </c>
      <c r="AY763" s="16">
        <v>-0.5</v>
      </c>
      <c r="AZ763" s="16">
        <v>-0.33333333333333298</v>
      </c>
      <c r="BA763" s="16">
        <v>0.38461538461538503</v>
      </c>
      <c r="BB763" s="16">
        <v>-8.6956521739130502E-2</v>
      </c>
      <c r="BC763" s="16">
        <v>0.5</v>
      </c>
      <c r="BD763" s="16">
        <v>0.5</v>
      </c>
      <c r="BE763" s="16">
        <v>0.266666666666667</v>
      </c>
      <c r="BF763" s="16">
        <v>0.230769230769231</v>
      </c>
      <c r="BG763" s="16">
        <v>0.5</v>
      </c>
      <c r="BH763" s="16">
        <v>0.36842105263157898</v>
      </c>
      <c r="BI763" s="16">
        <v>0</v>
      </c>
      <c r="BJ763" s="16">
        <v>0.16666666666666699</v>
      </c>
      <c r="BK763" s="16">
        <v>9.0909090909090898E-2</v>
      </c>
      <c r="BL763" s="16">
        <v>0.46153846153846201</v>
      </c>
      <c r="BM763" s="16">
        <v>0</v>
      </c>
      <c r="BN763" s="16">
        <v>0</v>
      </c>
      <c r="BO763" s="16"/>
      <c r="BP763" s="16">
        <v>0.22772277227722801</v>
      </c>
      <c r="BQ763" s="16"/>
      <c r="BR763" s="16">
        <v>0.230769230769231</v>
      </c>
      <c r="BS763" s="16"/>
      <c r="BT763" s="16">
        <v>0.230769230769231</v>
      </c>
    </row>
    <row r="764" spans="2:72" x14ac:dyDescent="0.2">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row>
    <row r="765" spans="2:72" x14ac:dyDescent="0.2">
      <c r="B765" s="6" t="s">
        <v>345</v>
      </c>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row>
    <row r="766" spans="2:72" x14ac:dyDescent="0.2">
      <c r="B766" s="22" t="s">
        <v>362</v>
      </c>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row>
    <row r="767" spans="2:72" x14ac:dyDescent="0.2">
      <c r="B767" t="s">
        <v>245</v>
      </c>
      <c r="C767" s="16">
        <v>6.3953488372092998E-2</v>
      </c>
      <c r="D767" s="16">
        <v>6.3829787234042507E-2</v>
      </c>
      <c r="E767" s="16">
        <v>0</v>
      </c>
      <c r="F767" s="16">
        <v>0.16666666666666699</v>
      </c>
      <c r="G767" s="16">
        <v>0.1875</v>
      </c>
      <c r="H767" s="16">
        <v>0</v>
      </c>
      <c r="I767" s="16">
        <v>6.6666666666666693E-2</v>
      </c>
      <c r="J767" s="16">
        <v>0</v>
      </c>
      <c r="K767" s="16">
        <v>0</v>
      </c>
      <c r="L767" s="16">
        <v>0.04</v>
      </c>
      <c r="M767" s="16">
        <v>0</v>
      </c>
      <c r="N767" s="16">
        <v>0.28571428571428598</v>
      </c>
      <c r="O767" s="16">
        <v>0</v>
      </c>
      <c r="P767" s="16"/>
      <c r="Q767" s="16">
        <v>5.5555555555555601E-2</v>
      </c>
      <c r="R767" s="16">
        <v>0</v>
      </c>
      <c r="S767" s="16">
        <v>0</v>
      </c>
      <c r="T767" s="16">
        <v>0</v>
      </c>
      <c r="U767" s="16">
        <v>0.133333333333333</v>
      </c>
      <c r="V767" s="16">
        <v>0</v>
      </c>
      <c r="W767" s="16">
        <v>5.8823529411764698E-2</v>
      </c>
      <c r="X767" s="16">
        <v>0.27777777777777801</v>
      </c>
      <c r="Y767" s="16">
        <v>4.7619047619047603E-2</v>
      </c>
      <c r="Z767" s="16"/>
      <c r="AA767" s="16">
        <v>3.6036036036036001E-2</v>
      </c>
      <c r="AB767" s="16">
        <v>0.116666666666667</v>
      </c>
      <c r="AC767" s="16"/>
      <c r="AD767" s="16">
        <v>3.2258064516128997E-2</v>
      </c>
      <c r="AE767" s="16">
        <v>0</v>
      </c>
      <c r="AF767" s="16">
        <v>7.1428571428571397E-2</v>
      </c>
      <c r="AG767" s="16">
        <v>6.6666666666666693E-2</v>
      </c>
      <c r="AH767" s="16">
        <v>7.69230769230769E-2</v>
      </c>
      <c r="AI767" s="16">
        <v>0</v>
      </c>
      <c r="AJ767" s="16">
        <v>0.214285714285714</v>
      </c>
      <c r="AK767" s="16">
        <v>0.1</v>
      </c>
      <c r="AL767" s="16">
        <v>0.15</v>
      </c>
      <c r="AM767" s="16">
        <v>0</v>
      </c>
      <c r="AN767" s="16"/>
      <c r="AO767" s="16">
        <v>6.0975609756097601E-2</v>
      </c>
      <c r="AP767" s="16">
        <v>7.4999999999999997E-2</v>
      </c>
      <c r="AQ767" s="16">
        <v>3.5714285714285698E-2</v>
      </c>
      <c r="AR767" s="16">
        <v>0.11111111111111099</v>
      </c>
      <c r="AS767" s="16">
        <v>0.16666666666666699</v>
      </c>
      <c r="AT767" s="16">
        <v>0</v>
      </c>
      <c r="AU767" s="16"/>
      <c r="AV767" s="16" t="s">
        <v>134</v>
      </c>
      <c r="AW767" s="16" t="s">
        <v>134</v>
      </c>
      <c r="AX767" s="16">
        <v>0</v>
      </c>
      <c r="AY767" s="16">
        <v>0</v>
      </c>
      <c r="AZ767" s="16">
        <v>0</v>
      </c>
      <c r="BA767" s="16">
        <v>7.69230769230769E-2</v>
      </c>
      <c r="BB767" s="16">
        <v>4.3478260869565202E-2</v>
      </c>
      <c r="BC767" s="16">
        <v>0</v>
      </c>
      <c r="BD767" s="16">
        <v>0</v>
      </c>
      <c r="BE767" s="16">
        <v>0.133333333333333</v>
      </c>
      <c r="BF767" s="16">
        <v>0.230769230769231</v>
      </c>
      <c r="BG767" s="16">
        <v>0</v>
      </c>
      <c r="BH767" s="16">
        <v>0</v>
      </c>
      <c r="BI767" s="16">
        <v>0</v>
      </c>
      <c r="BJ767" s="16">
        <v>0</v>
      </c>
      <c r="BK767" s="16">
        <v>0</v>
      </c>
      <c r="BL767" s="16">
        <v>7.69230769230769E-2</v>
      </c>
      <c r="BM767" s="16">
        <v>0</v>
      </c>
      <c r="BN767" s="16">
        <v>0.25</v>
      </c>
      <c r="BO767" s="16"/>
      <c r="BP767" s="16">
        <v>7.9207920792079195E-2</v>
      </c>
      <c r="BQ767" s="16"/>
      <c r="BR767" s="16">
        <v>6.15384615384615E-2</v>
      </c>
      <c r="BS767" s="16"/>
      <c r="BT767" s="16">
        <v>7.69230769230769E-2</v>
      </c>
    </row>
    <row r="768" spans="2:72" x14ac:dyDescent="0.2">
      <c r="B768" t="s">
        <v>246</v>
      </c>
      <c r="C768" s="16">
        <v>0.26162790697674398</v>
      </c>
      <c r="D768" s="16">
        <v>0.23404255319148901</v>
      </c>
      <c r="E768" s="16">
        <v>0.375</v>
      </c>
      <c r="F768" s="16">
        <v>0.5</v>
      </c>
      <c r="G768" s="16">
        <v>0.3125</v>
      </c>
      <c r="H768" s="16">
        <v>0</v>
      </c>
      <c r="I768" s="16">
        <v>0.2</v>
      </c>
      <c r="J768" s="16">
        <v>0.2</v>
      </c>
      <c r="K768" s="16">
        <v>0</v>
      </c>
      <c r="L768" s="16">
        <v>0.28000000000000003</v>
      </c>
      <c r="M768" s="16">
        <v>0.4</v>
      </c>
      <c r="N768" s="16">
        <v>0.28571428571428598</v>
      </c>
      <c r="O768" s="16">
        <v>0</v>
      </c>
      <c r="P768" s="16"/>
      <c r="Q768" s="16">
        <v>0.11111111111111099</v>
      </c>
      <c r="R768" s="16">
        <v>0.214285714285714</v>
      </c>
      <c r="S768" s="16">
        <v>6.6666666666666693E-2</v>
      </c>
      <c r="T768" s="16">
        <v>0.25</v>
      </c>
      <c r="U768" s="16">
        <v>0.4</v>
      </c>
      <c r="V768" s="16">
        <v>0.45</v>
      </c>
      <c r="W768" s="16">
        <v>0.17647058823529399</v>
      </c>
      <c r="X768" s="16">
        <v>0.27777777777777801</v>
      </c>
      <c r="Y768" s="16">
        <v>0.30952380952380998</v>
      </c>
      <c r="Z768" s="16"/>
      <c r="AA768" s="16">
        <v>0.24324324324324301</v>
      </c>
      <c r="AB768" s="16">
        <v>0.3</v>
      </c>
      <c r="AC768" s="16"/>
      <c r="AD768" s="16">
        <v>9.6774193548387094E-2</v>
      </c>
      <c r="AE768" s="16">
        <v>0.16666666666666699</v>
      </c>
      <c r="AF768" s="16">
        <v>0.28571428571428598</v>
      </c>
      <c r="AG768" s="16">
        <v>0.53333333333333299</v>
      </c>
      <c r="AH768" s="16">
        <v>0.38461538461538503</v>
      </c>
      <c r="AI768" s="16">
        <v>0.16666666666666699</v>
      </c>
      <c r="AJ768" s="16">
        <v>0.35714285714285698</v>
      </c>
      <c r="AK768" s="16">
        <v>0.4</v>
      </c>
      <c r="AL768" s="16">
        <v>0.2</v>
      </c>
      <c r="AM768" s="16">
        <v>0.29166666666666702</v>
      </c>
      <c r="AN768" s="16"/>
      <c r="AO768" s="16">
        <v>0.219512195121951</v>
      </c>
      <c r="AP768" s="16">
        <v>0.32500000000000001</v>
      </c>
      <c r="AQ768" s="16">
        <v>0.25</v>
      </c>
      <c r="AR768" s="16">
        <v>0.44444444444444398</v>
      </c>
      <c r="AS768" s="16">
        <v>0.16666666666666699</v>
      </c>
      <c r="AT768" s="16">
        <v>0.33333333333333298</v>
      </c>
      <c r="AU768" s="16"/>
      <c r="AV768" s="16" t="s">
        <v>134</v>
      </c>
      <c r="AW768" s="16" t="s">
        <v>134</v>
      </c>
      <c r="AX768" s="16">
        <v>0.18181818181818199</v>
      </c>
      <c r="AY768" s="16">
        <v>0</v>
      </c>
      <c r="AZ768" s="16">
        <v>0</v>
      </c>
      <c r="BA768" s="16">
        <v>0.30769230769230799</v>
      </c>
      <c r="BB768" s="16">
        <v>0.30434782608695699</v>
      </c>
      <c r="BC768" s="16">
        <v>0.25</v>
      </c>
      <c r="BD768" s="16">
        <v>0.5</v>
      </c>
      <c r="BE768" s="16">
        <v>0.16666666666666699</v>
      </c>
      <c r="BF768" s="16">
        <v>0.15384615384615399</v>
      </c>
      <c r="BG768" s="16">
        <v>0</v>
      </c>
      <c r="BH768" s="16">
        <v>0.36842105263157898</v>
      </c>
      <c r="BI768" s="16">
        <v>0</v>
      </c>
      <c r="BJ768" s="16">
        <v>0.33333333333333298</v>
      </c>
      <c r="BK768" s="16">
        <v>0.27272727272727298</v>
      </c>
      <c r="BL768" s="16">
        <v>0.38461538461538503</v>
      </c>
      <c r="BM768" s="16">
        <v>0.28571428571428598</v>
      </c>
      <c r="BN768" s="16">
        <v>0.25</v>
      </c>
      <c r="BO768" s="16"/>
      <c r="BP768" s="16">
        <v>0.25742574257425699</v>
      </c>
      <c r="BQ768" s="16"/>
      <c r="BR768" s="16">
        <v>0.253846153846154</v>
      </c>
      <c r="BS768" s="16"/>
      <c r="BT768" s="16">
        <v>0.29487179487179499</v>
      </c>
    </row>
    <row r="769" spans="2:72" x14ac:dyDescent="0.2">
      <c r="B769" t="s">
        <v>247</v>
      </c>
      <c r="C769" s="16">
        <v>0.23837209302325599</v>
      </c>
      <c r="D769" s="16">
        <v>0.27659574468085102</v>
      </c>
      <c r="E769" s="16">
        <v>0.16666666666666699</v>
      </c>
      <c r="F769" s="16">
        <v>0.33333333333333298</v>
      </c>
      <c r="G769" s="16">
        <v>0.125</v>
      </c>
      <c r="H769" s="16">
        <v>0.375</v>
      </c>
      <c r="I769" s="16">
        <v>0.2</v>
      </c>
      <c r="J769" s="16">
        <v>0.33333333333333298</v>
      </c>
      <c r="K769" s="16">
        <v>0</v>
      </c>
      <c r="L769" s="16">
        <v>0.2</v>
      </c>
      <c r="M769" s="16">
        <v>0.4</v>
      </c>
      <c r="N769" s="16">
        <v>0.14285714285714299</v>
      </c>
      <c r="O769" s="16">
        <v>0.33333333333333298</v>
      </c>
      <c r="P769" s="16"/>
      <c r="Q769" s="16">
        <v>0.16666666666666699</v>
      </c>
      <c r="R769" s="16">
        <v>0.14285714285714299</v>
      </c>
      <c r="S769" s="16">
        <v>0.33333333333333298</v>
      </c>
      <c r="T769" s="16">
        <v>0.5</v>
      </c>
      <c r="U769" s="16">
        <v>0.2</v>
      </c>
      <c r="V769" s="16">
        <v>0.15</v>
      </c>
      <c r="W769" s="16">
        <v>0.41176470588235298</v>
      </c>
      <c r="X769" s="16">
        <v>0.11111111111111099</v>
      </c>
      <c r="Y769" s="16">
        <v>0.238095238095238</v>
      </c>
      <c r="Z769" s="16"/>
      <c r="AA769" s="16">
        <v>0.26126126126126098</v>
      </c>
      <c r="AB769" s="16">
        <v>0.2</v>
      </c>
      <c r="AC769" s="16"/>
      <c r="AD769" s="16">
        <v>0.25806451612903197</v>
      </c>
      <c r="AE769" s="16">
        <v>0.25</v>
      </c>
      <c r="AF769" s="16">
        <v>0.28571428571428598</v>
      </c>
      <c r="AG769" s="16">
        <v>6.6666666666666693E-2</v>
      </c>
      <c r="AH769" s="16">
        <v>0.30769230769230799</v>
      </c>
      <c r="AI769" s="16">
        <v>0.27777777777777801</v>
      </c>
      <c r="AJ769" s="16">
        <v>0.28571428571428598</v>
      </c>
      <c r="AK769" s="16">
        <v>0.3</v>
      </c>
      <c r="AL769" s="16">
        <v>0.2</v>
      </c>
      <c r="AM769" s="16">
        <v>0.20833333333333301</v>
      </c>
      <c r="AN769" s="16"/>
      <c r="AO769" s="16">
        <v>0.23170731707317099</v>
      </c>
      <c r="AP769" s="16">
        <v>0.22500000000000001</v>
      </c>
      <c r="AQ769" s="16">
        <v>0.214285714285714</v>
      </c>
      <c r="AR769" s="16">
        <v>0.33333333333333298</v>
      </c>
      <c r="AS769" s="16">
        <v>0.5</v>
      </c>
      <c r="AT769" s="16">
        <v>0.16666666666666699</v>
      </c>
      <c r="AU769" s="16"/>
      <c r="AV769" s="16" t="s">
        <v>134</v>
      </c>
      <c r="AW769" s="16" t="s">
        <v>134</v>
      </c>
      <c r="AX769" s="16">
        <v>0.18181818181818199</v>
      </c>
      <c r="AY769" s="16">
        <v>0.5</v>
      </c>
      <c r="AZ769" s="16">
        <v>0.66666666666666696</v>
      </c>
      <c r="BA769" s="16">
        <v>0.230769230769231</v>
      </c>
      <c r="BB769" s="16">
        <v>0.217391304347826</v>
      </c>
      <c r="BC769" s="16">
        <v>0.25</v>
      </c>
      <c r="BD769" s="16">
        <v>0.25</v>
      </c>
      <c r="BE769" s="16">
        <v>0.2</v>
      </c>
      <c r="BF769" s="16">
        <v>0.30769230769230799</v>
      </c>
      <c r="BG769" s="16">
        <v>0.75</v>
      </c>
      <c r="BH769" s="16">
        <v>0.26315789473684198</v>
      </c>
      <c r="BI769" s="16">
        <v>0</v>
      </c>
      <c r="BJ769" s="16">
        <v>0.16666666666666699</v>
      </c>
      <c r="BK769" s="16">
        <v>0.18181818181818199</v>
      </c>
      <c r="BL769" s="16">
        <v>0.30769230769230799</v>
      </c>
      <c r="BM769" s="16">
        <v>0</v>
      </c>
      <c r="BN769" s="16">
        <v>0</v>
      </c>
      <c r="BO769" s="16"/>
      <c r="BP769" s="16">
        <v>0.237623762376238</v>
      </c>
      <c r="BQ769" s="16"/>
      <c r="BR769" s="16">
        <v>0.253846153846154</v>
      </c>
      <c r="BS769" s="16"/>
      <c r="BT769" s="16">
        <v>0.230769230769231</v>
      </c>
    </row>
    <row r="770" spans="2:72" x14ac:dyDescent="0.2">
      <c r="B770" t="s">
        <v>248</v>
      </c>
      <c r="C770" s="16">
        <v>0.25581395348837199</v>
      </c>
      <c r="D770" s="16">
        <v>0.29787234042553201</v>
      </c>
      <c r="E770" s="16">
        <v>0.25</v>
      </c>
      <c r="F770" s="16">
        <v>0</v>
      </c>
      <c r="G770" s="16">
        <v>0.25</v>
      </c>
      <c r="H770" s="16">
        <v>0.25</v>
      </c>
      <c r="I770" s="16">
        <v>0.4</v>
      </c>
      <c r="J770" s="16">
        <v>0.2</v>
      </c>
      <c r="K770" s="16">
        <v>1</v>
      </c>
      <c r="L770" s="16">
        <v>0.28000000000000003</v>
      </c>
      <c r="M770" s="16">
        <v>0</v>
      </c>
      <c r="N770" s="16">
        <v>0</v>
      </c>
      <c r="O770" s="16">
        <v>0.33333333333333298</v>
      </c>
      <c r="P770" s="16"/>
      <c r="Q770" s="16">
        <v>0.16666666666666699</v>
      </c>
      <c r="R770" s="16">
        <v>0.28571428571428598</v>
      </c>
      <c r="S770" s="16">
        <v>0.4</v>
      </c>
      <c r="T770" s="16">
        <v>0.16666666666666699</v>
      </c>
      <c r="U770" s="16">
        <v>0.2</v>
      </c>
      <c r="V770" s="16">
        <v>0.35</v>
      </c>
      <c r="W770" s="16">
        <v>0.17647058823529399</v>
      </c>
      <c r="X770" s="16">
        <v>0.27777777777777801</v>
      </c>
      <c r="Y770" s="16">
        <v>0.26190476190476197</v>
      </c>
      <c r="Z770" s="16"/>
      <c r="AA770" s="16">
        <v>0.25225225225225201</v>
      </c>
      <c r="AB770" s="16">
        <v>0.266666666666667</v>
      </c>
      <c r="AC770" s="16"/>
      <c r="AD770" s="16">
        <v>0.19354838709677399</v>
      </c>
      <c r="AE770" s="16">
        <v>0.33333333333333298</v>
      </c>
      <c r="AF770" s="16">
        <v>0.214285714285714</v>
      </c>
      <c r="AG770" s="16">
        <v>0.2</v>
      </c>
      <c r="AH770" s="16">
        <v>0.230769230769231</v>
      </c>
      <c r="AI770" s="16">
        <v>0.44444444444444398</v>
      </c>
      <c r="AJ770" s="16">
        <v>7.1428571428571397E-2</v>
      </c>
      <c r="AK770" s="16">
        <v>0.1</v>
      </c>
      <c r="AL770" s="16">
        <v>0.3</v>
      </c>
      <c r="AM770" s="16">
        <v>0.33333333333333298</v>
      </c>
      <c r="AN770" s="16"/>
      <c r="AO770" s="16">
        <v>0.292682926829268</v>
      </c>
      <c r="AP770" s="16">
        <v>0.22500000000000001</v>
      </c>
      <c r="AQ770" s="16">
        <v>0.32142857142857101</v>
      </c>
      <c r="AR770" s="16">
        <v>0.11111111111111099</v>
      </c>
      <c r="AS770" s="16">
        <v>0.16666666666666699</v>
      </c>
      <c r="AT770" s="16">
        <v>0</v>
      </c>
      <c r="AU770" s="16"/>
      <c r="AV770" s="16" t="s">
        <v>134</v>
      </c>
      <c r="AW770" s="16" t="s">
        <v>134</v>
      </c>
      <c r="AX770" s="16">
        <v>0.36363636363636398</v>
      </c>
      <c r="AY770" s="16">
        <v>0.5</v>
      </c>
      <c r="AZ770" s="16">
        <v>0</v>
      </c>
      <c r="BA770" s="16">
        <v>0.38461538461538503</v>
      </c>
      <c r="BB770" s="16">
        <v>0.26086956521739102</v>
      </c>
      <c r="BC770" s="16">
        <v>0</v>
      </c>
      <c r="BD770" s="16">
        <v>0</v>
      </c>
      <c r="BE770" s="16">
        <v>0.266666666666667</v>
      </c>
      <c r="BF770" s="16">
        <v>0.15384615384615399</v>
      </c>
      <c r="BG770" s="16">
        <v>0.25</v>
      </c>
      <c r="BH770" s="16">
        <v>0.26315789473684198</v>
      </c>
      <c r="BI770" s="16">
        <v>0</v>
      </c>
      <c r="BJ770" s="16">
        <v>0.33333333333333298</v>
      </c>
      <c r="BK770" s="16">
        <v>0.45454545454545497</v>
      </c>
      <c r="BL770" s="16">
        <v>0.15384615384615399</v>
      </c>
      <c r="BM770" s="16">
        <v>0.28571428571428598</v>
      </c>
      <c r="BN770" s="16">
        <v>0.25</v>
      </c>
      <c r="BO770" s="16"/>
      <c r="BP770" s="16">
        <v>0.26732673267326701</v>
      </c>
      <c r="BQ770" s="16"/>
      <c r="BR770" s="16">
        <v>0.246153846153846</v>
      </c>
      <c r="BS770" s="16"/>
      <c r="BT770" s="16">
        <v>0.256410256410256</v>
      </c>
    </row>
    <row r="771" spans="2:72" x14ac:dyDescent="0.2">
      <c r="B771" t="s">
        <v>249</v>
      </c>
      <c r="C771" s="16">
        <v>0.13953488372093001</v>
      </c>
      <c r="D771" s="16">
        <v>0.10638297872340401</v>
      </c>
      <c r="E771" s="16">
        <v>0.16666666666666699</v>
      </c>
      <c r="F771" s="16">
        <v>0</v>
      </c>
      <c r="G771" s="16">
        <v>0.125</v>
      </c>
      <c r="H771" s="16">
        <v>0.125</v>
      </c>
      <c r="I771" s="16">
        <v>0.133333333333333</v>
      </c>
      <c r="J771" s="16">
        <v>0.2</v>
      </c>
      <c r="K771" s="16">
        <v>0</v>
      </c>
      <c r="L771" s="16">
        <v>0.16</v>
      </c>
      <c r="M771" s="16">
        <v>0.2</v>
      </c>
      <c r="N771" s="16">
        <v>0.28571428571428598</v>
      </c>
      <c r="O771" s="16">
        <v>0</v>
      </c>
      <c r="P771" s="16"/>
      <c r="Q771" s="16">
        <v>0.44444444444444398</v>
      </c>
      <c r="R771" s="16">
        <v>0.28571428571428598</v>
      </c>
      <c r="S771" s="16">
        <v>0</v>
      </c>
      <c r="T771" s="16">
        <v>8.3333333333333301E-2</v>
      </c>
      <c r="U771" s="16">
        <v>6.6666666666666693E-2</v>
      </c>
      <c r="V771" s="16">
        <v>0.05</v>
      </c>
      <c r="W771" s="16">
        <v>0.17647058823529399</v>
      </c>
      <c r="X771" s="16">
        <v>5.5555555555555601E-2</v>
      </c>
      <c r="Y771" s="16">
        <v>9.5238095238095205E-2</v>
      </c>
      <c r="Z771" s="16"/>
      <c r="AA771" s="16">
        <v>0.162162162162162</v>
      </c>
      <c r="AB771" s="16">
        <v>8.3333333333333301E-2</v>
      </c>
      <c r="AC771" s="16"/>
      <c r="AD771" s="16">
        <v>0.35483870967741898</v>
      </c>
      <c r="AE771" s="16">
        <v>0.16666666666666699</v>
      </c>
      <c r="AF771" s="16">
        <v>0.14285714285714299</v>
      </c>
      <c r="AG771" s="16">
        <v>0</v>
      </c>
      <c r="AH771" s="16">
        <v>0</v>
      </c>
      <c r="AI771" s="16">
        <v>0.11111111111111099</v>
      </c>
      <c r="AJ771" s="16">
        <v>7.1428571428571397E-2</v>
      </c>
      <c r="AK771" s="16">
        <v>0.1</v>
      </c>
      <c r="AL771" s="16">
        <v>0.1</v>
      </c>
      <c r="AM771" s="16">
        <v>0.125</v>
      </c>
      <c r="AN771" s="16"/>
      <c r="AO771" s="16">
        <v>0.134146341463415</v>
      </c>
      <c r="AP771" s="16">
        <v>0.125</v>
      </c>
      <c r="AQ771" s="16">
        <v>0.17857142857142899</v>
      </c>
      <c r="AR771" s="16">
        <v>0</v>
      </c>
      <c r="AS771" s="16">
        <v>0</v>
      </c>
      <c r="AT771" s="16">
        <v>0.5</v>
      </c>
      <c r="AU771" s="16"/>
      <c r="AV771" s="16" t="s">
        <v>134</v>
      </c>
      <c r="AW771" s="16" t="s">
        <v>134</v>
      </c>
      <c r="AX771" s="16">
        <v>0.27272727272727298</v>
      </c>
      <c r="AY771" s="16">
        <v>0</v>
      </c>
      <c r="AZ771" s="16">
        <v>0.33333333333333298</v>
      </c>
      <c r="BA771" s="16">
        <v>0</v>
      </c>
      <c r="BB771" s="16">
        <v>0.13043478260869601</v>
      </c>
      <c r="BC771" s="16">
        <v>0.5</v>
      </c>
      <c r="BD771" s="16">
        <v>0.125</v>
      </c>
      <c r="BE771" s="16">
        <v>0.2</v>
      </c>
      <c r="BF771" s="16">
        <v>7.69230769230769E-2</v>
      </c>
      <c r="BG771" s="16">
        <v>0</v>
      </c>
      <c r="BH771" s="16">
        <v>0.105263157894737</v>
      </c>
      <c r="BI771" s="16">
        <v>1</v>
      </c>
      <c r="BJ771" s="16">
        <v>0.16666666666666699</v>
      </c>
      <c r="BK771" s="16">
        <v>0</v>
      </c>
      <c r="BL771" s="16">
        <v>7.69230769230769E-2</v>
      </c>
      <c r="BM771" s="16">
        <v>0.14285714285714299</v>
      </c>
      <c r="BN771" s="16">
        <v>0.25</v>
      </c>
      <c r="BO771" s="16"/>
      <c r="BP771" s="16">
        <v>0.118811881188119</v>
      </c>
      <c r="BQ771" s="16"/>
      <c r="BR771" s="16">
        <v>0.138461538461538</v>
      </c>
      <c r="BS771" s="16"/>
      <c r="BT771" s="16">
        <v>0.115384615384615</v>
      </c>
    </row>
    <row r="772" spans="2:72" x14ac:dyDescent="0.2">
      <c r="B772" t="s">
        <v>122</v>
      </c>
      <c r="C772" s="16">
        <v>4.0697674418604703E-2</v>
      </c>
      <c r="D772" s="16">
        <v>2.1276595744680899E-2</v>
      </c>
      <c r="E772" s="16">
        <v>4.1666666666666699E-2</v>
      </c>
      <c r="F772" s="16">
        <v>0</v>
      </c>
      <c r="G772" s="16">
        <v>0</v>
      </c>
      <c r="H772" s="16">
        <v>0.25</v>
      </c>
      <c r="I772" s="16">
        <v>0</v>
      </c>
      <c r="J772" s="16">
        <v>6.6666666666666693E-2</v>
      </c>
      <c r="K772" s="16">
        <v>0</v>
      </c>
      <c r="L772" s="16">
        <v>0.04</v>
      </c>
      <c r="M772" s="16">
        <v>0</v>
      </c>
      <c r="N772" s="16">
        <v>0</v>
      </c>
      <c r="O772" s="16">
        <v>0.33333333333333298</v>
      </c>
      <c r="P772" s="16"/>
      <c r="Q772" s="16">
        <v>5.5555555555555601E-2</v>
      </c>
      <c r="R772" s="16">
        <v>7.1428571428571397E-2</v>
      </c>
      <c r="S772" s="16">
        <v>0.2</v>
      </c>
      <c r="T772" s="16">
        <v>0</v>
      </c>
      <c r="U772" s="16">
        <v>0</v>
      </c>
      <c r="V772" s="16">
        <v>0</v>
      </c>
      <c r="W772" s="16">
        <v>0</v>
      </c>
      <c r="X772" s="16">
        <v>0</v>
      </c>
      <c r="Y772" s="16">
        <v>4.7619047619047603E-2</v>
      </c>
      <c r="Z772" s="16"/>
      <c r="AA772" s="16">
        <v>4.5045045045045001E-2</v>
      </c>
      <c r="AB772" s="16">
        <v>3.3333333333333298E-2</v>
      </c>
      <c r="AC772" s="16"/>
      <c r="AD772" s="16">
        <v>6.4516129032258104E-2</v>
      </c>
      <c r="AE772" s="16">
        <v>8.3333333333333301E-2</v>
      </c>
      <c r="AF772" s="16">
        <v>0</v>
      </c>
      <c r="AG772" s="16">
        <v>0.133333333333333</v>
      </c>
      <c r="AH772" s="16">
        <v>0</v>
      </c>
      <c r="AI772" s="16">
        <v>0</v>
      </c>
      <c r="AJ772" s="16">
        <v>0</v>
      </c>
      <c r="AK772" s="16">
        <v>0</v>
      </c>
      <c r="AL772" s="16">
        <v>0.05</v>
      </c>
      <c r="AM772" s="16">
        <v>4.1666666666666699E-2</v>
      </c>
      <c r="AN772" s="16"/>
      <c r="AO772" s="16">
        <v>6.0975609756097601E-2</v>
      </c>
      <c r="AP772" s="16">
        <v>2.5000000000000001E-2</v>
      </c>
      <c r="AQ772" s="16">
        <v>0</v>
      </c>
      <c r="AR772" s="16">
        <v>0</v>
      </c>
      <c r="AS772" s="16">
        <v>0</v>
      </c>
      <c r="AT772" s="16">
        <v>0</v>
      </c>
      <c r="AU772" s="16"/>
      <c r="AV772" s="16" t="s">
        <v>134</v>
      </c>
      <c r="AW772" s="16" t="s">
        <v>134</v>
      </c>
      <c r="AX772" s="16">
        <v>0</v>
      </c>
      <c r="AY772" s="16">
        <v>0</v>
      </c>
      <c r="AZ772" s="16">
        <v>0</v>
      </c>
      <c r="BA772" s="16">
        <v>0</v>
      </c>
      <c r="BB772" s="16">
        <v>4.3478260869565202E-2</v>
      </c>
      <c r="BC772" s="16">
        <v>0</v>
      </c>
      <c r="BD772" s="16">
        <v>0.125</v>
      </c>
      <c r="BE772" s="16">
        <v>3.3333333333333298E-2</v>
      </c>
      <c r="BF772" s="16">
        <v>7.69230769230769E-2</v>
      </c>
      <c r="BG772" s="16">
        <v>0</v>
      </c>
      <c r="BH772" s="16">
        <v>0</v>
      </c>
      <c r="BI772" s="16">
        <v>0</v>
      </c>
      <c r="BJ772" s="16">
        <v>0</v>
      </c>
      <c r="BK772" s="16">
        <v>9.0909090909090898E-2</v>
      </c>
      <c r="BL772" s="16">
        <v>0</v>
      </c>
      <c r="BM772" s="16">
        <v>0.28571428571428598</v>
      </c>
      <c r="BN772" s="16">
        <v>0</v>
      </c>
      <c r="BO772" s="16"/>
      <c r="BP772" s="16">
        <v>3.9603960396039598E-2</v>
      </c>
      <c r="BQ772" s="16"/>
      <c r="BR772" s="16">
        <v>4.6153846153846198E-2</v>
      </c>
      <c r="BS772" s="16"/>
      <c r="BT772" s="16">
        <v>2.5641025641025599E-2</v>
      </c>
    </row>
    <row r="773" spans="2:72" x14ac:dyDescent="0.2">
      <c r="B773" t="s">
        <v>250</v>
      </c>
      <c r="C773" s="16">
        <v>0.32558139534883701</v>
      </c>
      <c r="D773" s="16">
        <v>0.29787234042553201</v>
      </c>
      <c r="E773" s="16">
        <v>0.375</v>
      </c>
      <c r="F773" s="16">
        <v>0.66666666666666696</v>
      </c>
      <c r="G773" s="16">
        <v>0.5</v>
      </c>
      <c r="H773" s="16">
        <v>0</v>
      </c>
      <c r="I773" s="16">
        <v>0.266666666666667</v>
      </c>
      <c r="J773" s="16">
        <v>0.2</v>
      </c>
      <c r="K773" s="16">
        <v>0</v>
      </c>
      <c r="L773" s="16">
        <v>0.32</v>
      </c>
      <c r="M773" s="16">
        <v>0.4</v>
      </c>
      <c r="N773" s="16">
        <v>0.57142857142857095</v>
      </c>
      <c r="O773" s="16">
        <v>0</v>
      </c>
      <c r="P773" s="16"/>
      <c r="Q773" s="16">
        <v>0.16666666666666699</v>
      </c>
      <c r="R773" s="16">
        <v>0.214285714285714</v>
      </c>
      <c r="S773" s="16">
        <v>6.6666666666666693E-2</v>
      </c>
      <c r="T773" s="16">
        <v>0.25</v>
      </c>
      <c r="U773" s="16">
        <v>0.53333333333333299</v>
      </c>
      <c r="V773" s="16">
        <v>0.45</v>
      </c>
      <c r="W773" s="16">
        <v>0.23529411764705899</v>
      </c>
      <c r="X773" s="16">
        <v>0.55555555555555602</v>
      </c>
      <c r="Y773" s="16">
        <v>0.35714285714285698</v>
      </c>
      <c r="Z773" s="16"/>
      <c r="AA773" s="16">
        <v>0.27927927927927898</v>
      </c>
      <c r="AB773" s="16">
        <v>0.41666666666666702</v>
      </c>
      <c r="AC773" s="16"/>
      <c r="AD773" s="16">
        <v>0.12903225806451599</v>
      </c>
      <c r="AE773" s="16">
        <v>0.16666666666666699</v>
      </c>
      <c r="AF773" s="16">
        <v>0.35714285714285698</v>
      </c>
      <c r="AG773" s="16">
        <v>0.6</v>
      </c>
      <c r="AH773" s="16">
        <v>0.46153846153846201</v>
      </c>
      <c r="AI773" s="16">
        <v>0.16666666666666699</v>
      </c>
      <c r="AJ773" s="16">
        <v>0.57142857142857095</v>
      </c>
      <c r="AK773" s="16">
        <v>0.5</v>
      </c>
      <c r="AL773" s="16">
        <v>0.35</v>
      </c>
      <c r="AM773" s="16">
        <v>0.29166666666666702</v>
      </c>
      <c r="AN773" s="16"/>
      <c r="AO773" s="16">
        <v>0.28048780487804897</v>
      </c>
      <c r="AP773" s="16">
        <v>0.4</v>
      </c>
      <c r="AQ773" s="16">
        <v>0.28571428571428598</v>
      </c>
      <c r="AR773" s="16">
        <v>0.55555555555555602</v>
      </c>
      <c r="AS773" s="16">
        <v>0.33333333333333298</v>
      </c>
      <c r="AT773" s="16">
        <v>0.33333333333333298</v>
      </c>
      <c r="AU773" s="16"/>
      <c r="AV773" s="16" t="s">
        <v>134</v>
      </c>
      <c r="AW773" s="16" t="s">
        <v>134</v>
      </c>
      <c r="AX773" s="16">
        <v>0.18181818181818199</v>
      </c>
      <c r="AY773" s="16">
        <v>0</v>
      </c>
      <c r="AZ773" s="16">
        <v>0</v>
      </c>
      <c r="BA773" s="16">
        <v>0.38461538461538503</v>
      </c>
      <c r="BB773" s="16">
        <v>0.34782608695652201</v>
      </c>
      <c r="BC773" s="16">
        <v>0.25</v>
      </c>
      <c r="BD773" s="16">
        <v>0.5</v>
      </c>
      <c r="BE773" s="16">
        <v>0.3</v>
      </c>
      <c r="BF773" s="16">
        <v>0.38461538461538503</v>
      </c>
      <c r="BG773" s="16">
        <v>0</v>
      </c>
      <c r="BH773" s="16">
        <v>0.36842105263157898</v>
      </c>
      <c r="BI773" s="16">
        <v>0</v>
      </c>
      <c r="BJ773" s="16">
        <v>0.33333333333333298</v>
      </c>
      <c r="BK773" s="16">
        <v>0.27272727272727298</v>
      </c>
      <c r="BL773" s="16">
        <v>0.46153846153846201</v>
      </c>
      <c r="BM773" s="16">
        <v>0.28571428571428598</v>
      </c>
      <c r="BN773" s="16">
        <v>0.5</v>
      </c>
      <c r="BO773" s="16"/>
      <c r="BP773" s="16">
        <v>0.33663366336633699</v>
      </c>
      <c r="BQ773" s="16"/>
      <c r="BR773" s="16">
        <v>0.31538461538461499</v>
      </c>
      <c r="BS773" s="16"/>
      <c r="BT773" s="16">
        <v>0.37179487179487197</v>
      </c>
    </row>
    <row r="774" spans="2:72" x14ac:dyDescent="0.2">
      <c r="B774" t="s">
        <v>251</v>
      </c>
      <c r="C774" s="16">
        <v>0.39534883720930197</v>
      </c>
      <c r="D774" s="16">
        <v>0.40425531914893598</v>
      </c>
      <c r="E774" s="16">
        <v>0.41666666666666702</v>
      </c>
      <c r="F774" s="16">
        <v>0</v>
      </c>
      <c r="G774" s="16">
        <v>0.375</v>
      </c>
      <c r="H774" s="16">
        <v>0.375</v>
      </c>
      <c r="I774" s="16">
        <v>0.53333333333333299</v>
      </c>
      <c r="J774" s="16">
        <v>0.4</v>
      </c>
      <c r="K774" s="16">
        <v>1</v>
      </c>
      <c r="L774" s="16">
        <v>0.44</v>
      </c>
      <c r="M774" s="16">
        <v>0.2</v>
      </c>
      <c r="N774" s="16">
        <v>0.28571428571428598</v>
      </c>
      <c r="O774" s="16">
        <v>0.33333333333333298</v>
      </c>
      <c r="P774" s="16"/>
      <c r="Q774" s="16">
        <v>0.61111111111111105</v>
      </c>
      <c r="R774" s="16">
        <v>0.57142857142857095</v>
      </c>
      <c r="S774" s="16">
        <v>0.4</v>
      </c>
      <c r="T774" s="16">
        <v>0.25</v>
      </c>
      <c r="U774" s="16">
        <v>0.266666666666667</v>
      </c>
      <c r="V774" s="16">
        <v>0.4</v>
      </c>
      <c r="W774" s="16">
        <v>0.35294117647058798</v>
      </c>
      <c r="X774" s="16">
        <v>0.33333333333333298</v>
      </c>
      <c r="Y774" s="16">
        <v>0.35714285714285698</v>
      </c>
      <c r="Z774" s="16"/>
      <c r="AA774" s="16">
        <v>0.41441441441441401</v>
      </c>
      <c r="AB774" s="16">
        <v>0.35</v>
      </c>
      <c r="AC774" s="16"/>
      <c r="AD774" s="16">
        <v>0.54838709677419395</v>
      </c>
      <c r="AE774" s="16">
        <v>0.5</v>
      </c>
      <c r="AF774" s="16">
        <v>0.35714285714285698</v>
      </c>
      <c r="AG774" s="16">
        <v>0.2</v>
      </c>
      <c r="AH774" s="16">
        <v>0.230769230769231</v>
      </c>
      <c r="AI774" s="16">
        <v>0.55555555555555602</v>
      </c>
      <c r="AJ774" s="16">
        <v>0.14285714285714299</v>
      </c>
      <c r="AK774" s="16">
        <v>0.2</v>
      </c>
      <c r="AL774" s="16">
        <v>0.4</v>
      </c>
      <c r="AM774" s="16">
        <v>0.45833333333333298</v>
      </c>
      <c r="AN774" s="16"/>
      <c r="AO774" s="16">
        <v>0.42682926829268297</v>
      </c>
      <c r="AP774" s="16">
        <v>0.35</v>
      </c>
      <c r="AQ774" s="16">
        <v>0.5</v>
      </c>
      <c r="AR774" s="16">
        <v>0.11111111111111099</v>
      </c>
      <c r="AS774" s="16">
        <v>0.16666666666666699</v>
      </c>
      <c r="AT774" s="16">
        <v>0.5</v>
      </c>
      <c r="AU774" s="16"/>
      <c r="AV774" s="16" t="s">
        <v>134</v>
      </c>
      <c r="AW774" s="16" t="s">
        <v>134</v>
      </c>
      <c r="AX774" s="16">
        <v>0.63636363636363602</v>
      </c>
      <c r="AY774" s="16">
        <v>0.5</v>
      </c>
      <c r="AZ774" s="16">
        <v>0.33333333333333298</v>
      </c>
      <c r="BA774" s="16">
        <v>0.38461538461538503</v>
      </c>
      <c r="BB774" s="16">
        <v>0.39130434782608697</v>
      </c>
      <c r="BC774" s="16">
        <v>0.5</v>
      </c>
      <c r="BD774" s="16">
        <v>0.125</v>
      </c>
      <c r="BE774" s="16">
        <v>0.46666666666666701</v>
      </c>
      <c r="BF774" s="16">
        <v>0.230769230769231</v>
      </c>
      <c r="BG774" s="16">
        <v>0.25</v>
      </c>
      <c r="BH774" s="16">
        <v>0.36842105263157898</v>
      </c>
      <c r="BI774" s="16">
        <v>1</v>
      </c>
      <c r="BJ774" s="16">
        <v>0.5</v>
      </c>
      <c r="BK774" s="16">
        <v>0.45454545454545497</v>
      </c>
      <c r="BL774" s="16">
        <v>0.230769230769231</v>
      </c>
      <c r="BM774" s="16">
        <v>0.42857142857142899</v>
      </c>
      <c r="BN774" s="16">
        <v>0.5</v>
      </c>
      <c r="BO774" s="16"/>
      <c r="BP774" s="16">
        <v>0.38613861386138598</v>
      </c>
      <c r="BQ774" s="16"/>
      <c r="BR774" s="16">
        <v>0.38461538461538503</v>
      </c>
      <c r="BS774" s="16"/>
      <c r="BT774" s="16">
        <v>0.37179487179487197</v>
      </c>
    </row>
    <row r="775" spans="2:72" x14ac:dyDescent="0.2">
      <c r="B775" t="s">
        <v>252</v>
      </c>
      <c r="C775" s="16">
        <v>-6.9767441860465101E-2</v>
      </c>
      <c r="D775" s="16">
        <v>-0.10638297872340401</v>
      </c>
      <c r="E775" s="16">
        <v>-4.1666666666666602E-2</v>
      </c>
      <c r="F775" s="16">
        <v>0.66666666666666696</v>
      </c>
      <c r="G775" s="16">
        <v>0.125</v>
      </c>
      <c r="H775" s="16">
        <v>-0.375</v>
      </c>
      <c r="I775" s="16">
        <v>-0.266666666666667</v>
      </c>
      <c r="J775" s="16">
        <v>-0.2</v>
      </c>
      <c r="K775" s="16">
        <v>-1</v>
      </c>
      <c r="L775" s="16">
        <v>-0.12</v>
      </c>
      <c r="M775" s="16">
        <v>0.2</v>
      </c>
      <c r="N775" s="16">
        <v>0.28571428571428598</v>
      </c>
      <c r="O775" s="16">
        <v>-0.33333333333333298</v>
      </c>
      <c r="P775" s="16"/>
      <c r="Q775" s="16">
        <v>-0.44444444444444398</v>
      </c>
      <c r="R775" s="16">
        <v>-0.35714285714285698</v>
      </c>
      <c r="S775" s="16">
        <v>-0.33333333333333298</v>
      </c>
      <c r="T775" s="16">
        <v>0</v>
      </c>
      <c r="U775" s="16">
        <v>0.266666666666667</v>
      </c>
      <c r="V775" s="16">
        <v>0.05</v>
      </c>
      <c r="W775" s="16">
        <v>-0.11764705882352899</v>
      </c>
      <c r="X775" s="16">
        <v>0.22222222222222199</v>
      </c>
      <c r="Y775" s="16">
        <v>0</v>
      </c>
      <c r="Z775" s="16"/>
      <c r="AA775" s="16">
        <v>-0.135135135135135</v>
      </c>
      <c r="AB775" s="16">
        <v>6.6666666666666693E-2</v>
      </c>
      <c r="AC775" s="16"/>
      <c r="AD775" s="16">
        <v>-0.41935483870967699</v>
      </c>
      <c r="AE775" s="16">
        <v>-0.33333333333333298</v>
      </c>
      <c r="AF775" s="16">
        <v>0</v>
      </c>
      <c r="AG775" s="16">
        <v>0.4</v>
      </c>
      <c r="AH775" s="16">
        <v>0.230769230769231</v>
      </c>
      <c r="AI775" s="16">
        <v>-0.38888888888888901</v>
      </c>
      <c r="AJ775" s="16">
        <v>0.42857142857142899</v>
      </c>
      <c r="AK775" s="16">
        <v>0.3</v>
      </c>
      <c r="AL775" s="16">
        <v>-0.05</v>
      </c>
      <c r="AM775" s="16">
        <v>-0.16666666666666699</v>
      </c>
      <c r="AN775" s="16"/>
      <c r="AO775" s="16">
        <v>-0.146341463414634</v>
      </c>
      <c r="AP775" s="16">
        <v>0.05</v>
      </c>
      <c r="AQ775" s="16">
        <v>-0.214285714285714</v>
      </c>
      <c r="AR775" s="16">
        <v>0.44444444444444398</v>
      </c>
      <c r="AS775" s="16">
        <v>0.16666666666666699</v>
      </c>
      <c r="AT775" s="16">
        <v>-0.16666666666666699</v>
      </c>
      <c r="AU775" s="16"/>
      <c r="AV775" s="16" t="s">
        <v>134</v>
      </c>
      <c r="AW775" s="16" t="s">
        <v>134</v>
      </c>
      <c r="AX775" s="16">
        <v>-0.45454545454545497</v>
      </c>
      <c r="AY775" s="16">
        <v>-0.5</v>
      </c>
      <c r="AZ775" s="16">
        <v>-0.33333333333333298</v>
      </c>
      <c r="BA775" s="16">
        <v>0</v>
      </c>
      <c r="BB775" s="16">
        <v>-4.3478260869565202E-2</v>
      </c>
      <c r="BC775" s="16">
        <v>-0.25</v>
      </c>
      <c r="BD775" s="16">
        <v>0.375</v>
      </c>
      <c r="BE775" s="16">
        <v>-0.16666666666666699</v>
      </c>
      <c r="BF775" s="16">
        <v>0.15384615384615399</v>
      </c>
      <c r="BG775" s="16">
        <v>-0.25</v>
      </c>
      <c r="BH775" s="16">
        <v>0</v>
      </c>
      <c r="BI775" s="16">
        <v>-1</v>
      </c>
      <c r="BJ775" s="16">
        <v>-0.16666666666666699</v>
      </c>
      <c r="BK775" s="16">
        <v>-0.18181818181818199</v>
      </c>
      <c r="BL775" s="16">
        <v>0.230769230769231</v>
      </c>
      <c r="BM775" s="16">
        <v>-0.14285714285714299</v>
      </c>
      <c r="BN775" s="16">
        <v>0</v>
      </c>
      <c r="BO775" s="16"/>
      <c r="BP775" s="16">
        <v>-4.95049504950495E-2</v>
      </c>
      <c r="BQ775" s="16"/>
      <c r="BR775" s="16">
        <v>-6.9230769230769304E-2</v>
      </c>
      <c r="BS775" s="16"/>
      <c r="BT775" s="16">
        <v>0</v>
      </c>
    </row>
    <row r="776" spans="2:72" x14ac:dyDescent="0.2">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row>
    <row r="777" spans="2:72" x14ac:dyDescent="0.2">
      <c r="B777" s="6" t="s">
        <v>358</v>
      </c>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row>
    <row r="778" spans="2:72" x14ac:dyDescent="0.2">
      <c r="B778" s="22" t="s">
        <v>92</v>
      </c>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row>
    <row r="779" spans="2:72" x14ac:dyDescent="0.2">
      <c r="B779" t="s">
        <v>353</v>
      </c>
      <c r="C779" s="16">
        <v>0.32667332667332699</v>
      </c>
      <c r="D779" s="16">
        <v>0.44347826086956499</v>
      </c>
      <c r="E779" s="16">
        <v>0.22689075630252101</v>
      </c>
      <c r="F779" s="16">
        <v>0.15909090909090901</v>
      </c>
      <c r="G779" s="16">
        <v>0.32352941176470601</v>
      </c>
      <c r="H779" s="16">
        <v>0.30357142857142899</v>
      </c>
      <c r="I779" s="16">
        <v>0.30851063829787201</v>
      </c>
      <c r="J779" s="16">
        <v>0.238805970149254</v>
      </c>
      <c r="K779" s="16">
        <v>0.225806451612903</v>
      </c>
      <c r="L779" s="16">
        <v>0.325842696629214</v>
      </c>
      <c r="M779" s="16">
        <v>0.1</v>
      </c>
      <c r="N779" s="16">
        <v>0.38235294117647101</v>
      </c>
      <c r="O779" s="16">
        <v>0.214285714285714</v>
      </c>
      <c r="P779" s="16"/>
      <c r="Q779" s="16">
        <v>0.14285714285714299</v>
      </c>
      <c r="R779" s="16">
        <v>0.19718309859154901</v>
      </c>
      <c r="S779" s="16">
        <v>0.112903225806452</v>
      </c>
      <c r="T779" s="16">
        <v>0.23943661971831001</v>
      </c>
      <c r="U779" s="16">
        <v>0.27419354838709697</v>
      </c>
      <c r="V779" s="16">
        <v>0.287128712871287</v>
      </c>
      <c r="W779" s="16">
        <v>0.26315789473684198</v>
      </c>
      <c r="X779" s="16">
        <v>0.41489361702127697</v>
      </c>
      <c r="Y779" s="16">
        <v>0.45580110497237603</v>
      </c>
      <c r="Z779" s="16"/>
      <c r="AA779" s="16">
        <v>0.22610294117647101</v>
      </c>
      <c r="AB779" s="16">
        <v>0.44736842105263203</v>
      </c>
      <c r="AC779" s="16"/>
      <c r="AD779" s="16">
        <v>0.17985611510791399</v>
      </c>
      <c r="AE779" s="16">
        <v>0.138461538461538</v>
      </c>
      <c r="AF779" s="16">
        <v>0.28571428571428598</v>
      </c>
      <c r="AG779" s="16">
        <v>0.3125</v>
      </c>
      <c r="AH779" s="16">
        <v>0.32051282051282098</v>
      </c>
      <c r="AI779" s="16">
        <v>0.26086956521739102</v>
      </c>
      <c r="AJ779" s="16">
        <v>0.39495798319327702</v>
      </c>
      <c r="AK779" s="16">
        <v>0.46067415730337102</v>
      </c>
      <c r="AL779" s="16">
        <v>0.37234042553191499</v>
      </c>
      <c r="AM779" s="16">
        <v>0.44871794871794901</v>
      </c>
      <c r="AN779" s="16"/>
      <c r="AO779" s="16">
        <v>0.20918367346938799</v>
      </c>
      <c r="AP779" s="16">
        <v>0.32270916334661398</v>
      </c>
      <c r="AQ779" s="16">
        <v>0.39428571428571402</v>
      </c>
      <c r="AR779" s="16">
        <v>0.45360824742268002</v>
      </c>
      <c r="AS779" s="16">
        <v>0.72413793103448298</v>
      </c>
      <c r="AT779" s="16">
        <v>0.45</v>
      </c>
      <c r="AU779" s="16"/>
      <c r="AV779" s="16">
        <v>0.1875</v>
      </c>
      <c r="AW779" s="16">
        <v>0.6</v>
      </c>
      <c r="AX779" s="16">
        <v>0.453703703703704</v>
      </c>
      <c r="AY779" s="16">
        <v>0.33333333333333298</v>
      </c>
      <c r="AZ779" s="16">
        <v>0</v>
      </c>
      <c r="BA779" s="16">
        <v>0.45588235294117602</v>
      </c>
      <c r="BB779" s="16">
        <v>0.30769230769230799</v>
      </c>
      <c r="BC779" s="16">
        <v>0.2</v>
      </c>
      <c r="BD779" s="16">
        <v>9.5238095238095205E-2</v>
      </c>
      <c r="BE779" s="16">
        <v>0.39130434782608697</v>
      </c>
      <c r="BF779" s="16">
        <v>0.39090909090909098</v>
      </c>
      <c r="BG779" s="16">
        <v>0.17647058823529399</v>
      </c>
      <c r="BH779" s="16">
        <v>0.28888888888888897</v>
      </c>
      <c r="BI779" s="16">
        <v>0.15</v>
      </c>
      <c r="BJ779" s="16">
        <v>0.2</v>
      </c>
      <c r="BK779" s="16">
        <v>0.104166666666667</v>
      </c>
      <c r="BL779" s="16">
        <v>0.29411764705882398</v>
      </c>
      <c r="BM779" s="16">
        <v>0.22222222222222199</v>
      </c>
      <c r="BN779" s="16">
        <v>0.27777777777777801</v>
      </c>
      <c r="BO779" s="16"/>
      <c r="BP779" s="16">
        <v>0.35779816513761498</v>
      </c>
      <c r="BQ779" s="16"/>
      <c r="BR779" s="16">
        <v>0.36379310344827598</v>
      </c>
      <c r="BS779" s="16"/>
      <c r="BT779" s="16">
        <v>0.421911421911422</v>
      </c>
    </row>
    <row r="780" spans="2:72" x14ac:dyDescent="0.2">
      <c r="B780" t="s">
        <v>354</v>
      </c>
      <c r="C780" s="16">
        <v>0.450549450549451</v>
      </c>
      <c r="D780" s="16">
        <v>0.37101449275362303</v>
      </c>
      <c r="E780" s="16">
        <v>0.42857142857142899</v>
      </c>
      <c r="F780" s="16">
        <v>0.56818181818181801</v>
      </c>
      <c r="G780" s="16">
        <v>0.45588235294117602</v>
      </c>
      <c r="H780" s="16">
        <v>0.35714285714285698</v>
      </c>
      <c r="I780" s="16">
        <v>0.52127659574468099</v>
      </c>
      <c r="J780" s="16">
        <v>0.537313432835821</v>
      </c>
      <c r="K780" s="16">
        <v>0.74193548387096797</v>
      </c>
      <c r="L780" s="16">
        <v>0.46067415730337102</v>
      </c>
      <c r="M780" s="16">
        <v>0.65</v>
      </c>
      <c r="N780" s="16">
        <v>0.38235294117647101</v>
      </c>
      <c r="O780" s="16">
        <v>0.57142857142857095</v>
      </c>
      <c r="P780" s="16"/>
      <c r="Q780" s="16">
        <v>0.52380952380952395</v>
      </c>
      <c r="R780" s="16">
        <v>0.40845070422535201</v>
      </c>
      <c r="S780" s="16">
        <v>0.51612903225806495</v>
      </c>
      <c r="T780" s="16">
        <v>0.54929577464788704</v>
      </c>
      <c r="U780" s="16">
        <v>0.483870967741935</v>
      </c>
      <c r="V780" s="16">
        <v>0.43564356435643597</v>
      </c>
      <c r="W780" s="16">
        <v>0.5</v>
      </c>
      <c r="X780" s="16">
        <v>0.42553191489361702</v>
      </c>
      <c r="Y780" s="16">
        <v>0.40607734806629803</v>
      </c>
      <c r="Z780" s="16"/>
      <c r="AA780" s="16">
        <v>0.48529411764705899</v>
      </c>
      <c r="AB780" s="16">
        <v>0.410087719298246</v>
      </c>
      <c r="AC780" s="16"/>
      <c r="AD780" s="16">
        <v>0.48920863309352502</v>
      </c>
      <c r="AE780" s="16">
        <v>0.492307692307692</v>
      </c>
      <c r="AF780" s="16">
        <v>0.49206349206349198</v>
      </c>
      <c r="AG780" s="16">
        <v>0.38541666666666702</v>
      </c>
      <c r="AH780" s="16">
        <v>0.46153846153846201</v>
      </c>
      <c r="AI780" s="16">
        <v>0.48913043478260898</v>
      </c>
      <c r="AJ780" s="16">
        <v>0.44537815126050401</v>
      </c>
      <c r="AK780" s="16">
        <v>0.39325842696629199</v>
      </c>
      <c r="AL780" s="16">
        <v>0.53191489361702105</v>
      </c>
      <c r="AM780" s="16">
        <v>0.38461538461538503</v>
      </c>
      <c r="AN780" s="16"/>
      <c r="AO780" s="16">
        <v>0.49744897959183698</v>
      </c>
      <c r="AP780" s="16">
        <v>0.48605577689243001</v>
      </c>
      <c r="AQ780" s="16">
        <v>0.42285714285714299</v>
      </c>
      <c r="AR780" s="16">
        <v>0.402061855670103</v>
      </c>
      <c r="AS780" s="16">
        <v>0.18965517241379301</v>
      </c>
      <c r="AT780" s="16">
        <v>0.35</v>
      </c>
      <c r="AU780" s="16"/>
      <c r="AV780" s="16">
        <v>0.5</v>
      </c>
      <c r="AW780" s="16">
        <v>0.2</v>
      </c>
      <c r="AX780" s="16">
        <v>0.37037037037037002</v>
      </c>
      <c r="AY780" s="16">
        <v>0.25</v>
      </c>
      <c r="AZ780" s="16">
        <v>0.28571428571428598</v>
      </c>
      <c r="BA780" s="16">
        <v>0.39705882352941202</v>
      </c>
      <c r="BB780" s="16">
        <v>0.49038461538461497</v>
      </c>
      <c r="BC780" s="16">
        <v>0.6</v>
      </c>
      <c r="BD780" s="16">
        <v>0.52380952380952395</v>
      </c>
      <c r="BE780" s="16">
        <v>0.47826086956521702</v>
      </c>
      <c r="BF780" s="16">
        <v>0.40909090909090901</v>
      </c>
      <c r="BG780" s="16">
        <v>0.64705882352941202</v>
      </c>
      <c r="BH780" s="16">
        <v>0.46666666666666701</v>
      </c>
      <c r="BI780" s="16">
        <v>0.35</v>
      </c>
      <c r="BJ780" s="16">
        <v>0.6</v>
      </c>
      <c r="BK780" s="16">
        <v>0.45833333333333298</v>
      </c>
      <c r="BL780" s="16">
        <v>0.50980392156862697</v>
      </c>
      <c r="BM780" s="16">
        <v>0.36111111111111099</v>
      </c>
      <c r="BN780" s="16">
        <v>0.44444444444444398</v>
      </c>
      <c r="BO780" s="16"/>
      <c r="BP780" s="16">
        <v>0.43381389252948899</v>
      </c>
      <c r="BQ780" s="16"/>
      <c r="BR780" s="16">
        <v>0.45344827586206898</v>
      </c>
      <c r="BS780" s="16"/>
      <c r="BT780" s="16">
        <v>0.39860139860139898</v>
      </c>
    </row>
    <row r="781" spans="2:72" x14ac:dyDescent="0.2">
      <c r="B781" t="s">
        <v>355</v>
      </c>
      <c r="C781" s="16">
        <v>0.14685314685314699</v>
      </c>
      <c r="D781" s="16">
        <v>0.115942028985507</v>
      </c>
      <c r="E781" s="16">
        <v>0.20168067226890801</v>
      </c>
      <c r="F781" s="16">
        <v>0.22727272727272699</v>
      </c>
      <c r="G781" s="16">
        <v>0.191176470588235</v>
      </c>
      <c r="H781" s="16">
        <v>0.214285714285714</v>
      </c>
      <c r="I781" s="16">
        <v>0.117021276595745</v>
      </c>
      <c r="J781" s="16">
        <v>0.17910447761194001</v>
      </c>
      <c r="K781" s="16">
        <v>0</v>
      </c>
      <c r="L781" s="16">
        <v>0.112359550561798</v>
      </c>
      <c r="M781" s="16">
        <v>0.17499999999999999</v>
      </c>
      <c r="N781" s="16">
        <v>0.14705882352941199</v>
      </c>
      <c r="O781" s="16">
        <v>0.214285714285714</v>
      </c>
      <c r="P781" s="16"/>
      <c r="Q781" s="16">
        <v>0.238095238095238</v>
      </c>
      <c r="R781" s="16">
        <v>0.28169014084506999</v>
      </c>
      <c r="S781" s="16">
        <v>0.25806451612903197</v>
      </c>
      <c r="T781" s="16">
        <v>7.0422535211267595E-2</v>
      </c>
      <c r="U781" s="16">
        <v>0.19354838709677399</v>
      </c>
      <c r="V781" s="16">
        <v>0.14851485148514901</v>
      </c>
      <c r="W781" s="16">
        <v>0.18421052631578899</v>
      </c>
      <c r="X781" s="16">
        <v>7.4468085106383003E-2</v>
      </c>
      <c r="Y781" s="16">
        <v>9.6685082872928194E-2</v>
      </c>
      <c r="Z781" s="16"/>
      <c r="AA781" s="16">
        <v>0.191176470588235</v>
      </c>
      <c r="AB781" s="16">
        <v>9.2105263157894704E-2</v>
      </c>
      <c r="AC781" s="16"/>
      <c r="AD781" s="16">
        <v>0.22302158273381301</v>
      </c>
      <c r="AE781" s="16">
        <v>0.30769230769230799</v>
      </c>
      <c r="AF781" s="16">
        <v>0.14285714285714299</v>
      </c>
      <c r="AG781" s="16">
        <v>0.14583333333333301</v>
      </c>
      <c r="AH781" s="16">
        <v>0.16666666666666699</v>
      </c>
      <c r="AI781" s="16">
        <v>0.13043478260869601</v>
      </c>
      <c r="AJ781" s="16">
        <v>0.10084033613445401</v>
      </c>
      <c r="AK781" s="16">
        <v>0.123595505617978</v>
      </c>
      <c r="AL781" s="16">
        <v>7.4468085106383003E-2</v>
      </c>
      <c r="AM781" s="16">
        <v>0.115384615384615</v>
      </c>
      <c r="AN781" s="16"/>
      <c r="AO781" s="16">
        <v>0.18622448979591799</v>
      </c>
      <c r="AP781" s="16">
        <v>0.135458167330677</v>
      </c>
      <c r="AQ781" s="16">
        <v>0.125714285714286</v>
      </c>
      <c r="AR781" s="16">
        <v>0.134020618556701</v>
      </c>
      <c r="AS781" s="16">
        <v>5.1724137931034503E-2</v>
      </c>
      <c r="AT781" s="16">
        <v>0.05</v>
      </c>
      <c r="AU781" s="16"/>
      <c r="AV781" s="16">
        <v>6.25E-2</v>
      </c>
      <c r="AW781" s="16">
        <v>0</v>
      </c>
      <c r="AX781" s="16">
        <v>0.11111111111111099</v>
      </c>
      <c r="AY781" s="16">
        <v>0.33333333333333298</v>
      </c>
      <c r="AZ781" s="16">
        <v>0.42857142857142899</v>
      </c>
      <c r="BA781" s="16">
        <v>0.10294117647058799</v>
      </c>
      <c r="BB781" s="16">
        <v>0.125</v>
      </c>
      <c r="BC781" s="16">
        <v>0.133333333333333</v>
      </c>
      <c r="BD781" s="16">
        <v>0.38095238095238099</v>
      </c>
      <c r="BE781" s="16">
        <v>8.6956521739130405E-2</v>
      </c>
      <c r="BF781" s="16">
        <v>0.145454545454545</v>
      </c>
      <c r="BG781" s="16">
        <v>0.11764705882352899</v>
      </c>
      <c r="BH781" s="16">
        <v>0.18888888888888899</v>
      </c>
      <c r="BI781" s="16">
        <v>0.5</v>
      </c>
      <c r="BJ781" s="16">
        <v>0.2</v>
      </c>
      <c r="BK781" s="16">
        <v>0.22916666666666699</v>
      </c>
      <c r="BL781" s="16">
        <v>0.15686274509803899</v>
      </c>
      <c r="BM781" s="16">
        <v>0.194444444444444</v>
      </c>
      <c r="BN781" s="16">
        <v>8.3333333333333301E-2</v>
      </c>
      <c r="BO781" s="16"/>
      <c r="BP781" s="16">
        <v>0.132372214941022</v>
      </c>
      <c r="BQ781" s="16"/>
      <c r="BR781" s="16">
        <v>0.13793103448275901</v>
      </c>
      <c r="BS781" s="16"/>
      <c r="BT781" s="16">
        <v>0.13986013986014001</v>
      </c>
    </row>
    <row r="782" spans="2:72" x14ac:dyDescent="0.2">
      <c r="B782" t="s">
        <v>356</v>
      </c>
      <c r="C782" s="16">
        <v>4.4955044955045001E-2</v>
      </c>
      <c r="D782" s="16">
        <v>4.6376811594202899E-2</v>
      </c>
      <c r="E782" s="16">
        <v>0.11764705882352899</v>
      </c>
      <c r="F782" s="16">
        <v>2.27272727272727E-2</v>
      </c>
      <c r="G782" s="16">
        <v>2.9411764705882401E-2</v>
      </c>
      <c r="H782" s="16">
        <v>5.3571428571428603E-2</v>
      </c>
      <c r="I782" s="16">
        <v>4.2553191489361701E-2</v>
      </c>
      <c r="J782" s="16">
        <v>1.49253731343284E-2</v>
      </c>
      <c r="K782" s="16">
        <v>0</v>
      </c>
      <c r="L782" s="16">
        <v>3.3707865168539297E-2</v>
      </c>
      <c r="M782" s="16">
        <v>0</v>
      </c>
      <c r="N782" s="16">
        <v>2.9411764705882401E-2</v>
      </c>
      <c r="O782" s="16">
        <v>0</v>
      </c>
      <c r="P782" s="16"/>
      <c r="Q782" s="16">
        <v>4.7619047619047603E-2</v>
      </c>
      <c r="R782" s="16">
        <v>8.4507042253521097E-2</v>
      </c>
      <c r="S782" s="16">
        <v>4.8387096774193498E-2</v>
      </c>
      <c r="T782" s="16">
        <v>5.63380281690141E-2</v>
      </c>
      <c r="U782" s="16">
        <v>1.6129032258064498E-2</v>
      </c>
      <c r="V782" s="16">
        <v>6.9306930693069299E-2</v>
      </c>
      <c r="W782" s="16">
        <v>3.5087719298245598E-2</v>
      </c>
      <c r="X782" s="16">
        <v>8.5106382978723402E-2</v>
      </c>
      <c r="Y782" s="16">
        <v>2.4861878453038701E-2</v>
      </c>
      <c r="Z782" s="16"/>
      <c r="AA782" s="16">
        <v>5.1470588235294101E-2</v>
      </c>
      <c r="AB782" s="16">
        <v>3.7280701754385998E-2</v>
      </c>
      <c r="AC782" s="16"/>
      <c r="AD782" s="16">
        <v>5.0359712230215799E-2</v>
      </c>
      <c r="AE782" s="16">
        <v>3.0769230769230799E-2</v>
      </c>
      <c r="AF782" s="16">
        <v>3.1746031746031703E-2</v>
      </c>
      <c r="AG782" s="16">
        <v>9.375E-2</v>
      </c>
      <c r="AH782" s="16">
        <v>2.5641025641025599E-2</v>
      </c>
      <c r="AI782" s="16">
        <v>6.5217391304347797E-2</v>
      </c>
      <c r="AJ782" s="16">
        <v>4.20168067226891E-2</v>
      </c>
      <c r="AK782" s="16">
        <v>2.2471910112359501E-2</v>
      </c>
      <c r="AL782" s="16">
        <v>1.0638297872340399E-2</v>
      </c>
      <c r="AM782" s="16">
        <v>4.48717948717949E-2</v>
      </c>
      <c r="AN782" s="16"/>
      <c r="AO782" s="16">
        <v>5.8673469387755098E-2</v>
      </c>
      <c r="AP782" s="16">
        <v>3.9840637450199202E-2</v>
      </c>
      <c r="AQ782" s="16">
        <v>3.4285714285714301E-2</v>
      </c>
      <c r="AR782" s="16">
        <v>1.03092783505155E-2</v>
      </c>
      <c r="AS782" s="16">
        <v>3.4482758620689703E-2</v>
      </c>
      <c r="AT782" s="16">
        <v>0.1</v>
      </c>
      <c r="AU782" s="16"/>
      <c r="AV782" s="16">
        <v>6.25E-2</v>
      </c>
      <c r="AW782" s="16">
        <v>0.2</v>
      </c>
      <c r="AX782" s="16">
        <v>2.7777777777777801E-2</v>
      </c>
      <c r="AY782" s="16">
        <v>8.3333333333333301E-2</v>
      </c>
      <c r="AZ782" s="16">
        <v>0</v>
      </c>
      <c r="BA782" s="16">
        <v>1.4705882352941201E-2</v>
      </c>
      <c r="BB782" s="16">
        <v>5.7692307692307702E-2</v>
      </c>
      <c r="BC782" s="16">
        <v>3.3333333333333298E-2</v>
      </c>
      <c r="BD782" s="16">
        <v>0</v>
      </c>
      <c r="BE782" s="16">
        <v>3.3816425120772903E-2</v>
      </c>
      <c r="BF782" s="16">
        <v>3.6363636363636397E-2</v>
      </c>
      <c r="BG782" s="16">
        <v>5.8823529411764698E-2</v>
      </c>
      <c r="BH782" s="16">
        <v>2.2222222222222199E-2</v>
      </c>
      <c r="BI782" s="16">
        <v>0</v>
      </c>
      <c r="BJ782" s="16">
        <v>0</v>
      </c>
      <c r="BK782" s="16">
        <v>0.125</v>
      </c>
      <c r="BL782" s="16">
        <v>1.9607843137254902E-2</v>
      </c>
      <c r="BM782" s="16">
        <v>0.13888888888888901</v>
      </c>
      <c r="BN782" s="16">
        <v>0.13888888888888901</v>
      </c>
      <c r="BO782" s="16"/>
      <c r="BP782" s="16">
        <v>4.19397116644823E-2</v>
      </c>
      <c r="BQ782" s="16"/>
      <c r="BR782" s="16">
        <v>2.7586206896551699E-2</v>
      </c>
      <c r="BS782" s="16"/>
      <c r="BT782" s="16">
        <v>3.4965034965035002E-2</v>
      </c>
    </row>
    <row r="783" spans="2:72" x14ac:dyDescent="0.2">
      <c r="B783" t="s">
        <v>357</v>
      </c>
      <c r="C783" s="16">
        <v>1.3986013986014E-2</v>
      </c>
      <c r="D783" s="16">
        <v>8.6956521739130401E-3</v>
      </c>
      <c r="E783" s="16">
        <v>8.4033613445378096E-3</v>
      </c>
      <c r="F783" s="16">
        <v>2.27272727272727E-2</v>
      </c>
      <c r="G783" s="16">
        <v>0</v>
      </c>
      <c r="H783" s="16">
        <v>1.7857142857142901E-2</v>
      </c>
      <c r="I783" s="16">
        <v>1.0638297872340399E-2</v>
      </c>
      <c r="J783" s="16">
        <v>0</v>
      </c>
      <c r="K783" s="16">
        <v>0</v>
      </c>
      <c r="L783" s="16">
        <v>5.6179775280898903E-2</v>
      </c>
      <c r="M783" s="16">
        <v>0.05</v>
      </c>
      <c r="N783" s="16">
        <v>0</v>
      </c>
      <c r="O783" s="16">
        <v>0</v>
      </c>
      <c r="P783" s="16"/>
      <c r="Q783" s="16">
        <v>3.1746031746031703E-2</v>
      </c>
      <c r="R783" s="16">
        <v>0</v>
      </c>
      <c r="S783" s="16">
        <v>1.6129032258064498E-2</v>
      </c>
      <c r="T783" s="16">
        <v>2.8169014084507001E-2</v>
      </c>
      <c r="U783" s="16">
        <v>1.6129032258064498E-2</v>
      </c>
      <c r="V783" s="16">
        <v>3.9603960396039598E-2</v>
      </c>
      <c r="W783" s="16">
        <v>1.7543859649122799E-2</v>
      </c>
      <c r="X783" s="16">
        <v>0</v>
      </c>
      <c r="Y783" s="16">
        <v>5.5248618784530402E-3</v>
      </c>
      <c r="Z783" s="16"/>
      <c r="AA783" s="16">
        <v>2.2058823529411801E-2</v>
      </c>
      <c r="AB783" s="16">
        <v>4.3859649122806998E-3</v>
      </c>
      <c r="AC783" s="16"/>
      <c r="AD783" s="16">
        <v>2.8776978417266199E-2</v>
      </c>
      <c r="AE783" s="16">
        <v>1.5384615384615399E-2</v>
      </c>
      <c r="AF783" s="16">
        <v>1.58730158730159E-2</v>
      </c>
      <c r="AG783" s="16">
        <v>2.0833333333333301E-2</v>
      </c>
      <c r="AH783" s="16">
        <v>1.2820512820512799E-2</v>
      </c>
      <c r="AI783" s="16">
        <v>3.2608695652173898E-2</v>
      </c>
      <c r="AJ783" s="16">
        <v>1.6806722689075598E-2</v>
      </c>
      <c r="AK783" s="16">
        <v>0</v>
      </c>
      <c r="AL783" s="16">
        <v>0</v>
      </c>
      <c r="AM783" s="16">
        <v>0</v>
      </c>
      <c r="AN783" s="16"/>
      <c r="AO783" s="16">
        <v>2.2959183673469399E-2</v>
      </c>
      <c r="AP783" s="16">
        <v>1.1952191235059801E-2</v>
      </c>
      <c r="AQ783" s="16">
        <v>1.1428571428571401E-2</v>
      </c>
      <c r="AR783" s="16">
        <v>0</v>
      </c>
      <c r="AS783" s="16">
        <v>0</v>
      </c>
      <c r="AT783" s="16">
        <v>0</v>
      </c>
      <c r="AU783" s="16"/>
      <c r="AV783" s="16">
        <v>6.25E-2</v>
      </c>
      <c r="AW783" s="16">
        <v>0</v>
      </c>
      <c r="AX783" s="16">
        <v>2.7777777777777801E-2</v>
      </c>
      <c r="AY783" s="16">
        <v>0</v>
      </c>
      <c r="AZ783" s="16">
        <v>0.14285714285714299</v>
      </c>
      <c r="BA783" s="16">
        <v>0</v>
      </c>
      <c r="BB783" s="16">
        <v>9.6153846153846194E-3</v>
      </c>
      <c r="BC783" s="16">
        <v>0</v>
      </c>
      <c r="BD783" s="16">
        <v>0</v>
      </c>
      <c r="BE783" s="16">
        <v>4.8309178743961402E-3</v>
      </c>
      <c r="BF783" s="16">
        <v>9.0909090909090905E-3</v>
      </c>
      <c r="BG783" s="16">
        <v>0</v>
      </c>
      <c r="BH783" s="16">
        <v>3.3333333333333298E-2</v>
      </c>
      <c r="BI783" s="16">
        <v>0</v>
      </c>
      <c r="BJ783" s="16">
        <v>0</v>
      </c>
      <c r="BK783" s="16">
        <v>2.0833333333333301E-2</v>
      </c>
      <c r="BL783" s="16">
        <v>1.9607843137254902E-2</v>
      </c>
      <c r="BM783" s="16">
        <v>0</v>
      </c>
      <c r="BN783" s="16">
        <v>2.7777777777777801E-2</v>
      </c>
      <c r="BO783" s="16"/>
      <c r="BP783" s="16">
        <v>1.5727391874180902E-2</v>
      </c>
      <c r="BQ783" s="16"/>
      <c r="BR783" s="16">
        <v>6.8965517241379301E-3</v>
      </c>
      <c r="BS783" s="16"/>
      <c r="BT783" s="16">
        <v>2.3310023310023301E-3</v>
      </c>
    </row>
    <row r="784" spans="2:72" x14ac:dyDescent="0.2">
      <c r="B784" t="s">
        <v>90</v>
      </c>
      <c r="C784" s="16">
        <v>1.6983016983017001E-2</v>
      </c>
      <c r="D784" s="16">
        <v>1.4492753623188401E-2</v>
      </c>
      <c r="E784" s="16">
        <v>1.6806722689075598E-2</v>
      </c>
      <c r="F784" s="16">
        <v>0</v>
      </c>
      <c r="G784" s="16">
        <v>0</v>
      </c>
      <c r="H784" s="16">
        <v>5.3571428571428603E-2</v>
      </c>
      <c r="I784" s="16">
        <v>0</v>
      </c>
      <c r="J784" s="16">
        <v>2.9850746268656699E-2</v>
      </c>
      <c r="K784" s="16">
        <v>3.2258064516128997E-2</v>
      </c>
      <c r="L784" s="16">
        <v>1.1235955056179799E-2</v>
      </c>
      <c r="M784" s="16">
        <v>2.5000000000000001E-2</v>
      </c>
      <c r="N784" s="16">
        <v>5.8823529411764698E-2</v>
      </c>
      <c r="O784" s="16">
        <v>0</v>
      </c>
      <c r="P784" s="16"/>
      <c r="Q784" s="16">
        <v>1.58730158730159E-2</v>
      </c>
      <c r="R784" s="16">
        <v>2.8169014084507001E-2</v>
      </c>
      <c r="S784" s="16">
        <v>4.8387096774193498E-2</v>
      </c>
      <c r="T784" s="16">
        <v>5.63380281690141E-2</v>
      </c>
      <c r="U784" s="16">
        <v>1.6129032258064498E-2</v>
      </c>
      <c r="V784" s="16">
        <v>1.9801980198019799E-2</v>
      </c>
      <c r="W784" s="16">
        <v>0</v>
      </c>
      <c r="X784" s="16">
        <v>0</v>
      </c>
      <c r="Y784" s="16">
        <v>1.1049723756906099E-2</v>
      </c>
      <c r="Z784" s="16"/>
      <c r="AA784" s="16">
        <v>2.38970588235294E-2</v>
      </c>
      <c r="AB784" s="16">
        <v>8.7719298245613996E-3</v>
      </c>
      <c r="AC784" s="16"/>
      <c r="AD784" s="16">
        <v>2.8776978417266199E-2</v>
      </c>
      <c r="AE784" s="16">
        <v>1.5384615384615399E-2</v>
      </c>
      <c r="AF784" s="16">
        <v>3.1746031746031703E-2</v>
      </c>
      <c r="AG784" s="16">
        <v>4.1666666666666699E-2</v>
      </c>
      <c r="AH784" s="16">
        <v>1.2820512820512799E-2</v>
      </c>
      <c r="AI784" s="16">
        <v>2.1739130434782601E-2</v>
      </c>
      <c r="AJ784" s="16">
        <v>0</v>
      </c>
      <c r="AK784" s="16">
        <v>0</v>
      </c>
      <c r="AL784" s="16">
        <v>1.0638297872340399E-2</v>
      </c>
      <c r="AM784" s="16">
        <v>6.41025641025641E-3</v>
      </c>
      <c r="AN784" s="16"/>
      <c r="AO784" s="16">
        <v>2.5510204081632699E-2</v>
      </c>
      <c r="AP784" s="16">
        <v>3.9840637450199202E-3</v>
      </c>
      <c r="AQ784" s="16">
        <v>1.1428571428571401E-2</v>
      </c>
      <c r="AR784" s="16">
        <v>0</v>
      </c>
      <c r="AS784" s="16">
        <v>0</v>
      </c>
      <c r="AT784" s="16">
        <v>0.05</v>
      </c>
      <c r="AU784" s="16"/>
      <c r="AV784" s="16">
        <v>0.125</v>
      </c>
      <c r="AW784" s="16">
        <v>0</v>
      </c>
      <c r="AX784" s="16">
        <v>9.2592592592592605E-3</v>
      </c>
      <c r="AY784" s="16">
        <v>0</v>
      </c>
      <c r="AZ784" s="16">
        <v>0.14285714285714299</v>
      </c>
      <c r="BA784" s="16">
        <v>2.9411764705882401E-2</v>
      </c>
      <c r="BB784" s="16">
        <v>9.6153846153846194E-3</v>
      </c>
      <c r="BC784" s="16">
        <v>3.3333333333333298E-2</v>
      </c>
      <c r="BD784" s="16">
        <v>0</v>
      </c>
      <c r="BE784" s="16">
        <v>4.8309178743961402E-3</v>
      </c>
      <c r="BF784" s="16">
        <v>9.0909090909090905E-3</v>
      </c>
      <c r="BG784" s="16">
        <v>0</v>
      </c>
      <c r="BH784" s="16">
        <v>0</v>
      </c>
      <c r="BI784" s="16">
        <v>0</v>
      </c>
      <c r="BJ784" s="16">
        <v>0</v>
      </c>
      <c r="BK784" s="16">
        <v>6.25E-2</v>
      </c>
      <c r="BL784" s="16">
        <v>0</v>
      </c>
      <c r="BM784" s="16">
        <v>8.3333333333333301E-2</v>
      </c>
      <c r="BN784" s="16">
        <v>2.7777777777777801E-2</v>
      </c>
      <c r="BO784" s="16"/>
      <c r="BP784" s="16">
        <v>1.8348623853211E-2</v>
      </c>
      <c r="BQ784" s="16"/>
      <c r="BR784" s="16">
        <v>1.03448275862069E-2</v>
      </c>
      <c r="BS784" s="16"/>
      <c r="BT784" s="16">
        <v>2.3310023310023301E-3</v>
      </c>
    </row>
    <row r="785" spans="2:72" x14ac:dyDescent="0.2">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row>
    <row r="786" spans="2:72" x14ac:dyDescent="0.2">
      <c r="B786" s="6" t="s">
        <v>359</v>
      </c>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row>
    <row r="787" spans="2:72" x14ac:dyDescent="0.2">
      <c r="B787" s="22" t="s">
        <v>125</v>
      </c>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row>
    <row r="788" spans="2:72" x14ac:dyDescent="0.2">
      <c r="B788" t="s">
        <v>223</v>
      </c>
      <c r="C788" s="16">
        <v>0.46508379888268198</v>
      </c>
      <c r="D788" s="16">
        <v>0.54651162790697705</v>
      </c>
      <c r="E788" s="16">
        <v>0.40277777777777801</v>
      </c>
      <c r="F788" s="16">
        <v>0.37931034482758602</v>
      </c>
      <c r="G788" s="16">
        <v>0.57999999999999996</v>
      </c>
      <c r="H788" s="16">
        <v>0.314285714285714</v>
      </c>
      <c r="I788" s="16">
        <v>0.487179487179487</v>
      </c>
      <c r="J788" s="16">
        <v>0.33333333333333298</v>
      </c>
      <c r="K788" s="16">
        <v>0.77272727272727304</v>
      </c>
      <c r="L788" s="16">
        <v>0.34848484848484901</v>
      </c>
      <c r="M788" s="16">
        <v>0.41379310344827602</v>
      </c>
      <c r="N788" s="16">
        <v>0.25</v>
      </c>
      <c r="O788" s="16">
        <v>0.125</v>
      </c>
      <c r="P788" s="16"/>
      <c r="Q788" s="16">
        <v>0.108108108108108</v>
      </c>
      <c r="R788" s="16">
        <v>0.107142857142857</v>
      </c>
      <c r="S788" s="16">
        <v>0.14285714285714299</v>
      </c>
      <c r="T788" s="16">
        <v>0.25</v>
      </c>
      <c r="U788" s="16">
        <v>0.43181818181818199</v>
      </c>
      <c r="V788" s="16">
        <v>0.493506493506494</v>
      </c>
      <c r="W788" s="16">
        <v>0.46250000000000002</v>
      </c>
      <c r="X788" s="16">
        <v>0.53333333333333299</v>
      </c>
      <c r="Y788" s="16">
        <v>0.59661016949152501</v>
      </c>
      <c r="Z788" s="16"/>
      <c r="AA788" s="16">
        <v>0.33913043478260901</v>
      </c>
      <c r="AB788" s="16">
        <v>0.58378378378378404</v>
      </c>
      <c r="AC788" s="16"/>
      <c r="AD788" s="16">
        <v>0.16666666666666699</v>
      </c>
      <c r="AE788" s="16">
        <v>0.28571428571428598</v>
      </c>
      <c r="AF788" s="16">
        <v>0.32352941176470601</v>
      </c>
      <c r="AG788" s="16">
        <v>0.49122807017543901</v>
      </c>
      <c r="AH788" s="16">
        <v>0.33928571428571402</v>
      </c>
      <c r="AI788" s="16">
        <v>0.32857142857142901</v>
      </c>
      <c r="AJ788" s="16">
        <v>0.60638297872340396</v>
      </c>
      <c r="AK788" s="16">
        <v>0.64473684210526305</v>
      </c>
      <c r="AL788" s="16">
        <v>0.50617283950617298</v>
      </c>
      <c r="AM788" s="16">
        <v>0.62204724409448797</v>
      </c>
      <c r="AN788" s="16"/>
      <c r="AO788" s="16">
        <v>0.306201550387597</v>
      </c>
      <c r="AP788" s="16">
        <v>0.50264550264550301</v>
      </c>
      <c r="AQ788" s="16">
        <v>0.56115107913669104</v>
      </c>
      <c r="AR788" s="16">
        <v>0.57746478873239404</v>
      </c>
      <c r="AS788" s="16">
        <v>0.82499999999999996</v>
      </c>
      <c r="AT788" s="16">
        <v>0.46153846153846201</v>
      </c>
      <c r="AU788" s="16"/>
      <c r="AV788" s="16">
        <v>0.66666666666666696</v>
      </c>
      <c r="AW788" s="16">
        <v>0</v>
      </c>
      <c r="AX788" s="16">
        <v>0.63636363636363602</v>
      </c>
      <c r="AY788" s="16">
        <v>0.4</v>
      </c>
      <c r="AZ788" s="16">
        <v>0</v>
      </c>
      <c r="BA788" s="16">
        <v>0.340425531914894</v>
      </c>
      <c r="BB788" s="16">
        <v>0.47368421052631599</v>
      </c>
      <c r="BC788" s="16">
        <v>0.26315789473684198</v>
      </c>
      <c r="BD788" s="16">
        <v>0.46153846153846201</v>
      </c>
      <c r="BE788" s="16">
        <v>0.60248447204968902</v>
      </c>
      <c r="BF788" s="16">
        <v>0.530120481927711</v>
      </c>
      <c r="BG788" s="16">
        <v>0.18181818181818199</v>
      </c>
      <c r="BH788" s="16">
        <v>0.434782608695652</v>
      </c>
      <c r="BI788" s="16">
        <v>0.266666666666667</v>
      </c>
      <c r="BJ788" s="16">
        <v>0.38461538461538503</v>
      </c>
      <c r="BK788" s="16">
        <v>0.30555555555555602</v>
      </c>
      <c r="BL788" s="16">
        <v>0.34375</v>
      </c>
      <c r="BM788" s="16">
        <v>0.05</v>
      </c>
      <c r="BN788" s="16">
        <v>0.36363636363636398</v>
      </c>
      <c r="BO788" s="16"/>
      <c r="BP788" s="16">
        <v>0.51132075471698102</v>
      </c>
      <c r="BQ788" s="16"/>
      <c r="BR788" s="16">
        <v>0.48103448275862098</v>
      </c>
      <c r="BS788" s="16"/>
      <c r="BT788" s="16">
        <v>0.53846153846153799</v>
      </c>
    </row>
    <row r="789" spans="2:72" x14ac:dyDescent="0.2">
      <c r="B789" t="s">
        <v>224</v>
      </c>
      <c r="C789" s="16">
        <v>0.45251396648044701</v>
      </c>
      <c r="D789" s="16">
        <v>0.38372093023255799</v>
      </c>
      <c r="E789" s="16">
        <v>0.52777777777777801</v>
      </c>
      <c r="F789" s="16">
        <v>0.48275862068965503</v>
      </c>
      <c r="G789" s="16">
        <v>0.38</v>
      </c>
      <c r="H789" s="16">
        <v>0.6</v>
      </c>
      <c r="I789" s="16">
        <v>0.43589743589743601</v>
      </c>
      <c r="J789" s="16">
        <v>0.57777777777777795</v>
      </c>
      <c r="K789" s="16">
        <v>0.18181818181818199</v>
      </c>
      <c r="L789" s="16">
        <v>0.5</v>
      </c>
      <c r="M789" s="16">
        <v>0.48275862068965503</v>
      </c>
      <c r="N789" s="16">
        <v>0.66666666666666696</v>
      </c>
      <c r="O789" s="16">
        <v>0.75</v>
      </c>
      <c r="P789" s="16"/>
      <c r="Q789" s="16">
        <v>0.81081081081081097</v>
      </c>
      <c r="R789" s="16">
        <v>0.78571428571428603</v>
      </c>
      <c r="S789" s="16">
        <v>0.8</v>
      </c>
      <c r="T789" s="16">
        <v>0.63636363636363602</v>
      </c>
      <c r="U789" s="16">
        <v>0.47727272727272702</v>
      </c>
      <c r="V789" s="16">
        <v>0.415584415584416</v>
      </c>
      <c r="W789" s="16">
        <v>0.4375</v>
      </c>
      <c r="X789" s="16">
        <v>0.42666666666666703</v>
      </c>
      <c r="Y789" s="16">
        <v>0.322033898305085</v>
      </c>
      <c r="Z789" s="16"/>
      <c r="AA789" s="16">
        <v>0.56811594202898597</v>
      </c>
      <c r="AB789" s="16">
        <v>0.34324324324324301</v>
      </c>
      <c r="AC789" s="16"/>
      <c r="AD789" s="16">
        <v>0.70512820512820495</v>
      </c>
      <c r="AE789" s="16">
        <v>0.628571428571429</v>
      </c>
      <c r="AF789" s="16">
        <v>0.52941176470588203</v>
      </c>
      <c r="AG789" s="16">
        <v>0.42105263157894701</v>
      </c>
      <c r="AH789" s="16">
        <v>0.55357142857142905</v>
      </c>
      <c r="AI789" s="16">
        <v>0.57142857142857095</v>
      </c>
      <c r="AJ789" s="16">
        <v>0.36170212765957399</v>
      </c>
      <c r="AK789" s="16">
        <v>0.34210526315789502</v>
      </c>
      <c r="AL789" s="16">
        <v>0.41975308641975301</v>
      </c>
      <c r="AM789" s="16">
        <v>0.28346456692913402</v>
      </c>
      <c r="AN789" s="16"/>
      <c r="AO789" s="16">
        <v>0.56976744186046502</v>
      </c>
      <c r="AP789" s="16">
        <v>0.433862433862434</v>
      </c>
      <c r="AQ789" s="16">
        <v>0.37410071942445999</v>
      </c>
      <c r="AR789" s="16">
        <v>0.40845070422535201</v>
      </c>
      <c r="AS789" s="16">
        <v>0.1</v>
      </c>
      <c r="AT789" s="16">
        <v>0.38461538461538503</v>
      </c>
      <c r="AU789" s="16"/>
      <c r="AV789" s="16">
        <v>0.33333333333333298</v>
      </c>
      <c r="AW789" s="16">
        <v>1</v>
      </c>
      <c r="AX789" s="16">
        <v>0.29870129870129902</v>
      </c>
      <c r="AY789" s="16">
        <v>0.5</v>
      </c>
      <c r="AZ789" s="16">
        <v>1</v>
      </c>
      <c r="BA789" s="16">
        <v>0.57446808510638303</v>
      </c>
      <c r="BB789" s="16">
        <v>0.46052631578947401</v>
      </c>
      <c r="BC789" s="16">
        <v>0.63157894736842102</v>
      </c>
      <c r="BD789" s="16">
        <v>0.46153846153846201</v>
      </c>
      <c r="BE789" s="16">
        <v>0.335403726708075</v>
      </c>
      <c r="BF789" s="16">
        <v>0.373493975903614</v>
      </c>
      <c r="BG789" s="16">
        <v>0.81818181818181801</v>
      </c>
      <c r="BH789" s="16">
        <v>0.52173913043478304</v>
      </c>
      <c r="BI789" s="16">
        <v>0.53333333333333299</v>
      </c>
      <c r="BJ789" s="16">
        <v>0.53846153846153799</v>
      </c>
      <c r="BK789" s="16">
        <v>0.44444444444444398</v>
      </c>
      <c r="BL789" s="16">
        <v>0.53125</v>
      </c>
      <c r="BM789" s="16">
        <v>0.85</v>
      </c>
      <c r="BN789" s="16">
        <v>0.59090909090909105</v>
      </c>
      <c r="BO789" s="16"/>
      <c r="BP789" s="16">
        <v>0.41509433962264197</v>
      </c>
      <c r="BQ789" s="16"/>
      <c r="BR789" s="16">
        <v>0.437931034482759</v>
      </c>
      <c r="BS789" s="16"/>
      <c r="BT789" s="16">
        <v>0.39627039627039601</v>
      </c>
    </row>
    <row r="790" spans="2:72" x14ac:dyDescent="0.2">
      <c r="B790" t="s">
        <v>90</v>
      </c>
      <c r="C790" s="16">
        <v>8.2402234636871505E-2</v>
      </c>
      <c r="D790" s="16">
        <v>6.9767441860465101E-2</v>
      </c>
      <c r="E790" s="16">
        <v>6.9444444444444406E-2</v>
      </c>
      <c r="F790" s="16">
        <v>0.13793103448275901</v>
      </c>
      <c r="G790" s="16">
        <v>0.04</v>
      </c>
      <c r="H790" s="16">
        <v>8.5714285714285701E-2</v>
      </c>
      <c r="I790" s="16">
        <v>7.69230769230769E-2</v>
      </c>
      <c r="J790" s="16">
        <v>8.8888888888888906E-2</v>
      </c>
      <c r="K790" s="16">
        <v>4.5454545454545497E-2</v>
      </c>
      <c r="L790" s="16">
        <v>0.15151515151515199</v>
      </c>
      <c r="M790" s="16">
        <v>0.10344827586206901</v>
      </c>
      <c r="N790" s="16">
        <v>8.3333333333333301E-2</v>
      </c>
      <c r="O790" s="16">
        <v>0.125</v>
      </c>
      <c r="P790" s="16"/>
      <c r="Q790" s="16">
        <v>8.1081081081081099E-2</v>
      </c>
      <c r="R790" s="16">
        <v>0.107142857142857</v>
      </c>
      <c r="S790" s="16">
        <v>5.7142857142857099E-2</v>
      </c>
      <c r="T790" s="16">
        <v>0.11363636363636399</v>
      </c>
      <c r="U790" s="16">
        <v>9.0909090909090898E-2</v>
      </c>
      <c r="V790" s="16">
        <v>9.0909090909090898E-2</v>
      </c>
      <c r="W790" s="16">
        <v>0.1</v>
      </c>
      <c r="X790" s="16">
        <v>0.04</v>
      </c>
      <c r="Y790" s="16">
        <v>8.1355932203389797E-2</v>
      </c>
      <c r="Z790" s="16"/>
      <c r="AA790" s="16">
        <v>9.2753623188405798E-2</v>
      </c>
      <c r="AB790" s="16">
        <v>7.2972972972973005E-2</v>
      </c>
      <c r="AC790" s="16"/>
      <c r="AD790" s="16">
        <v>0.128205128205128</v>
      </c>
      <c r="AE790" s="16">
        <v>8.5714285714285701E-2</v>
      </c>
      <c r="AF790" s="16">
        <v>0.14705882352941199</v>
      </c>
      <c r="AG790" s="16">
        <v>8.7719298245614002E-2</v>
      </c>
      <c r="AH790" s="16">
        <v>0.107142857142857</v>
      </c>
      <c r="AI790" s="16">
        <v>0.1</v>
      </c>
      <c r="AJ790" s="16">
        <v>3.1914893617021302E-2</v>
      </c>
      <c r="AK790" s="16">
        <v>1.3157894736842099E-2</v>
      </c>
      <c r="AL790" s="16">
        <v>7.4074074074074098E-2</v>
      </c>
      <c r="AM790" s="16">
        <v>9.4488188976377993E-2</v>
      </c>
      <c r="AN790" s="16"/>
      <c r="AO790" s="16">
        <v>0.124031007751938</v>
      </c>
      <c r="AP790" s="16">
        <v>6.3492063492063502E-2</v>
      </c>
      <c r="AQ790" s="16">
        <v>6.4748201438848907E-2</v>
      </c>
      <c r="AR790" s="16">
        <v>1.4084507042253501E-2</v>
      </c>
      <c r="AS790" s="16">
        <v>7.4999999999999997E-2</v>
      </c>
      <c r="AT790" s="16">
        <v>0.15384615384615399</v>
      </c>
      <c r="AU790" s="16"/>
      <c r="AV790" s="16">
        <v>0</v>
      </c>
      <c r="AW790" s="16">
        <v>0</v>
      </c>
      <c r="AX790" s="16">
        <v>6.4935064935064901E-2</v>
      </c>
      <c r="AY790" s="16">
        <v>0.1</v>
      </c>
      <c r="AZ790" s="16">
        <v>0</v>
      </c>
      <c r="BA790" s="16">
        <v>8.5106382978723402E-2</v>
      </c>
      <c r="BB790" s="16">
        <v>6.5789473684210495E-2</v>
      </c>
      <c r="BC790" s="16">
        <v>0.105263157894737</v>
      </c>
      <c r="BD790" s="16">
        <v>7.69230769230769E-2</v>
      </c>
      <c r="BE790" s="16">
        <v>6.2111801242236003E-2</v>
      </c>
      <c r="BF790" s="16">
        <v>9.6385542168674704E-2</v>
      </c>
      <c r="BG790" s="16">
        <v>0</v>
      </c>
      <c r="BH790" s="16">
        <v>4.3478260869565202E-2</v>
      </c>
      <c r="BI790" s="16">
        <v>0.2</v>
      </c>
      <c r="BJ790" s="16">
        <v>7.69230769230769E-2</v>
      </c>
      <c r="BK790" s="16">
        <v>0.25</v>
      </c>
      <c r="BL790" s="16">
        <v>0.125</v>
      </c>
      <c r="BM790" s="16">
        <v>0.1</v>
      </c>
      <c r="BN790" s="16">
        <v>4.5454545454545497E-2</v>
      </c>
      <c r="BO790" s="16"/>
      <c r="BP790" s="16">
        <v>7.3584905660377398E-2</v>
      </c>
      <c r="BQ790" s="16"/>
      <c r="BR790" s="16">
        <v>8.1034482758620699E-2</v>
      </c>
      <c r="BS790" s="16"/>
      <c r="BT790" s="16">
        <v>6.5268065268065306E-2</v>
      </c>
    </row>
    <row r="791" spans="2:72" x14ac:dyDescent="0.2">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row>
    <row r="792" spans="2:72" x14ac:dyDescent="0.2">
      <c r="B792" s="26" t="s">
        <v>363</v>
      </c>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c r="AT792" s="24"/>
      <c r="AU792" s="24"/>
      <c r="AV792" s="24"/>
      <c r="AW792" s="24"/>
      <c r="AX792" s="24"/>
      <c r="AY792" s="24"/>
      <c r="AZ792" s="24"/>
      <c r="BA792" s="24"/>
      <c r="BB792" s="24"/>
      <c r="BC792" s="24"/>
      <c r="BD792" s="24"/>
      <c r="BE792" s="24"/>
      <c r="BF792" s="24"/>
      <c r="BG792" s="24"/>
      <c r="BH792" s="24"/>
      <c r="BI792" s="24"/>
      <c r="BJ792" s="24"/>
      <c r="BK792" s="24"/>
      <c r="BL792" s="24"/>
      <c r="BM792" s="24"/>
      <c r="BN792" s="24"/>
      <c r="BO792" s="24"/>
      <c r="BP792" s="24"/>
      <c r="BQ792" s="24"/>
      <c r="BR792" s="24"/>
      <c r="BS792" s="24"/>
      <c r="BT792" s="24"/>
    </row>
    <row r="793" spans="2:72" x14ac:dyDescent="0.2">
      <c r="B793" s="27" t="s">
        <v>365</v>
      </c>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c r="AT793" s="24"/>
      <c r="AU793" s="24"/>
      <c r="AV793" s="24"/>
      <c r="AW793" s="24"/>
      <c r="AX793" s="24"/>
      <c r="AY793" s="24"/>
      <c r="AZ793" s="24"/>
      <c r="BA793" s="24"/>
      <c r="BB793" s="24"/>
      <c r="BC793" s="24"/>
      <c r="BD793" s="24"/>
      <c r="BE793" s="24"/>
      <c r="BF793" s="24"/>
      <c r="BG793" s="24"/>
      <c r="BH793" s="24"/>
      <c r="BI793" s="24"/>
      <c r="BJ793" s="24"/>
      <c r="BK793" s="24"/>
      <c r="BL793" s="24"/>
      <c r="BM793" s="24"/>
      <c r="BN793" s="24"/>
      <c r="BO793" s="24"/>
      <c r="BP793" s="24"/>
      <c r="BQ793" s="24"/>
      <c r="BR793" s="24"/>
      <c r="BS793" s="24"/>
      <c r="BT793" s="24"/>
    </row>
    <row r="794" spans="2:72" x14ac:dyDescent="0.2">
      <c r="B794" t="s">
        <v>291</v>
      </c>
      <c r="C794" s="24">
        <v>0.44144144144144098</v>
      </c>
      <c r="D794" s="24">
        <v>0.48936170212766</v>
      </c>
      <c r="E794" s="24">
        <v>0.31034482758620702</v>
      </c>
      <c r="F794" s="24">
        <v>0.54545454545454497</v>
      </c>
      <c r="G794" s="24">
        <v>0.44827586206896602</v>
      </c>
      <c r="H794" s="24">
        <v>0.54545454545454497</v>
      </c>
      <c r="I794" s="24">
        <v>0.34210526315789502</v>
      </c>
      <c r="J794" s="24">
        <v>0.66666666666666696</v>
      </c>
      <c r="K794" s="24">
        <v>0.29411764705882398</v>
      </c>
      <c r="L794" s="24">
        <v>0.39130434782608697</v>
      </c>
      <c r="M794" s="24">
        <v>0.25</v>
      </c>
      <c r="N794" s="24">
        <v>0.5</v>
      </c>
      <c r="O794" s="24">
        <v>1</v>
      </c>
      <c r="P794" s="24"/>
      <c r="Q794" s="24">
        <v>0.5</v>
      </c>
      <c r="R794" s="24">
        <v>0</v>
      </c>
      <c r="S794" s="24">
        <v>0.4</v>
      </c>
      <c r="T794" s="24">
        <v>0.27272727272727298</v>
      </c>
      <c r="U794" s="24">
        <v>0.31578947368421101</v>
      </c>
      <c r="V794" s="24">
        <v>0.36842105263157898</v>
      </c>
      <c r="W794" s="24">
        <v>0.43243243243243201</v>
      </c>
      <c r="X794" s="24">
        <v>0.47499999999999998</v>
      </c>
      <c r="Y794" s="24">
        <v>0.48295454545454503</v>
      </c>
      <c r="Z794" s="24"/>
      <c r="AA794" s="24">
        <v>0.36752136752136799</v>
      </c>
      <c r="AB794" s="24">
        <v>0.48148148148148101</v>
      </c>
      <c r="AC794" s="24"/>
      <c r="AD794" s="24">
        <v>7.69230769230769E-2</v>
      </c>
      <c r="AE794" s="24">
        <v>0.1</v>
      </c>
      <c r="AF794" s="24">
        <v>0.18181818181818199</v>
      </c>
      <c r="AG794" s="24">
        <v>0.5</v>
      </c>
      <c r="AH794" s="24">
        <v>0.52631578947368396</v>
      </c>
      <c r="AI794" s="24">
        <v>0.39130434782608697</v>
      </c>
      <c r="AJ794" s="24">
        <v>0.54385964912280704</v>
      </c>
      <c r="AK794" s="24">
        <v>0.40816326530612201</v>
      </c>
      <c r="AL794" s="24">
        <v>0.439024390243902</v>
      </c>
      <c r="AM794" s="24">
        <v>0.493670886075949</v>
      </c>
      <c r="AN794" s="24"/>
      <c r="AO794" s="24">
        <v>0.430379746835443</v>
      </c>
      <c r="AP794" s="24">
        <v>0.336842105263158</v>
      </c>
      <c r="AQ794" s="24">
        <v>0.39743589743589702</v>
      </c>
      <c r="AR794" s="24">
        <v>0.53658536585365901</v>
      </c>
      <c r="AS794" s="24">
        <v>0.75757575757575801</v>
      </c>
      <c r="AT794" s="24">
        <v>0.5</v>
      </c>
      <c r="AU794" s="24"/>
      <c r="AV794" s="24">
        <v>0.25</v>
      </c>
      <c r="AW794" s="24" t="s">
        <v>134</v>
      </c>
      <c r="AX794" s="24">
        <v>0.69387755102040805</v>
      </c>
      <c r="AY794" s="24">
        <v>0.5</v>
      </c>
      <c r="AZ794" s="24" t="s">
        <v>134</v>
      </c>
      <c r="BA794" s="24">
        <v>0.4375</v>
      </c>
      <c r="BB794" s="24">
        <v>0.36111111111111099</v>
      </c>
      <c r="BC794" s="24">
        <v>0.2</v>
      </c>
      <c r="BD794" s="24">
        <v>0.5</v>
      </c>
      <c r="BE794" s="24">
        <v>0.43298969072165</v>
      </c>
      <c r="BF794" s="24">
        <v>0.5</v>
      </c>
      <c r="BG794" s="24">
        <v>0</v>
      </c>
      <c r="BH794" s="24">
        <v>0.4</v>
      </c>
      <c r="BI794" s="24">
        <v>0.25</v>
      </c>
      <c r="BJ794" s="24">
        <v>0.2</v>
      </c>
      <c r="BK794" s="24">
        <v>0.18181818181818199</v>
      </c>
      <c r="BL794" s="24">
        <v>0.36363636363636398</v>
      </c>
      <c r="BM794" s="24">
        <v>0</v>
      </c>
      <c r="BN794" s="24">
        <v>0.25</v>
      </c>
      <c r="BO794" s="24"/>
      <c r="BP794" s="24">
        <v>0.45387453874538702</v>
      </c>
      <c r="BQ794" s="24"/>
      <c r="BR794" s="24">
        <v>0.45519713261648698</v>
      </c>
      <c r="BS794" s="24"/>
      <c r="BT794" s="24">
        <v>0.46753246753246802</v>
      </c>
    </row>
    <row r="795" spans="2:72" x14ac:dyDescent="0.2">
      <c r="B795" t="s">
        <v>292</v>
      </c>
      <c r="C795" s="24">
        <v>0.45045045045045001</v>
      </c>
      <c r="D795" s="24">
        <v>0.41134751773049599</v>
      </c>
      <c r="E795" s="24">
        <v>0.41379310344827602</v>
      </c>
      <c r="F795" s="24">
        <v>0.45454545454545497</v>
      </c>
      <c r="G795" s="24">
        <v>0.48275862068965503</v>
      </c>
      <c r="H795" s="24">
        <v>0.36363636363636398</v>
      </c>
      <c r="I795" s="24">
        <v>0.55263157894736803</v>
      </c>
      <c r="J795" s="24">
        <v>0.2</v>
      </c>
      <c r="K795" s="24">
        <v>0.64705882352941202</v>
      </c>
      <c r="L795" s="24">
        <v>0.47826086956521702</v>
      </c>
      <c r="M795" s="24">
        <v>0.75</v>
      </c>
      <c r="N795" s="24">
        <v>0.33333333333333298</v>
      </c>
      <c r="O795" s="24">
        <v>0</v>
      </c>
      <c r="P795" s="24"/>
      <c r="Q795" s="24">
        <v>0.5</v>
      </c>
      <c r="R795" s="24">
        <v>0.66666666666666696</v>
      </c>
      <c r="S795" s="24">
        <v>0.6</v>
      </c>
      <c r="T795" s="24">
        <v>0.63636363636363602</v>
      </c>
      <c r="U795" s="24">
        <v>0.52631578947368396</v>
      </c>
      <c r="V795" s="24">
        <v>0.52631578947368396</v>
      </c>
      <c r="W795" s="24">
        <v>0.51351351351351304</v>
      </c>
      <c r="X795" s="24">
        <v>0.42499999999999999</v>
      </c>
      <c r="Y795" s="24">
        <v>0.39772727272727298</v>
      </c>
      <c r="Z795" s="24"/>
      <c r="AA795" s="24">
        <v>0.53846153846153799</v>
      </c>
      <c r="AB795" s="24">
        <v>0.40277777777777801</v>
      </c>
      <c r="AC795" s="24"/>
      <c r="AD795" s="24">
        <v>0.76923076923076905</v>
      </c>
      <c r="AE795" s="24">
        <v>0.7</v>
      </c>
      <c r="AF795" s="24">
        <v>0.54545454545454497</v>
      </c>
      <c r="AG795" s="24">
        <v>0.42857142857142899</v>
      </c>
      <c r="AH795" s="24">
        <v>0.36842105263157898</v>
      </c>
      <c r="AI795" s="24">
        <v>0.47826086956521702</v>
      </c>
      <c r="AJ795" s="24">
        <v>0.38596491228070201</v>
      </c>
      <c r="AK795" s="24">
        <v>0.59183673469387799</v>
      </c>
      <c r="AL795" s="24">
        <v>0.41463414634146301</v>
      </c>
      <c r="AM795" s="24">
        <v>0.367088607594937</v>
      </c>
      <c r="AN795" s="24"/>
      <c r="AO795" s="24">
        <v>0.443037974683544</v>
      </c>
      <c r="AP795" s="24">
        <v>0.52631578947368396</v>
      </c>
      <c r="AQ795" s="24">
        <v>0.487179487179487</v>
      </c>
      <c r="AR795" s="24">
        <v>0.41463414634146301</v>
      </c>
      <c r="AS795" s="24">
        <v>0.21212121212121199</v>
      </c>
      <c r="AT795" s="24">
        <v>0.33333333333333298</v>
      </c>
      <c r="AU795" s="24"/>
      <c r="AV795" s="24">
        <v>0.5</v>
      </c>
      <c r="AW795" s="24" t="s">
        <v>134</v>
      </c>
      <c r="AX795" s="24">
        <v>0.28571428571428598</v>
      </c>
      <c r="AY795" s="24">
        <v>0.5</v>
      </c>
      <c r="AZ795" s="24" t="s">
        <v>134</v>
      </c>
      <c r="BA795" s="24">
        <v>0.4375</v>
      </c>
      <c r="BB795" s="24">
        <v>0.52777777777777801</v>
      </c>
      <c r="BC795" s="24">
        <v>0.6</v>
      </c>
      <c r="BD795" s="24">
        <v>0.16666666666666699</v>
      </c>
      <c r="BE795" s="24">
        <v>0.48453608247422703</v>
      </c>
      <c r="BF795" s="24">
        <v>0.31818181818181801</v>
      </c>
      <c r="BG795" s="24">
        <v>1</v>
      </c>
      <c r="BH795" s="24">
        <v>0.53333333333333299</v>
      </c>
      <c r="BI795" s="24">
        <v>0.5</v>
      </c>
      <c r="BJ795" s="24">
        <v>0.6</v>
      </c>
      <c r="BK795" s="24">
        <v>0.72727272727272696</v>
      </c>
      <c r="BL795" s="24">
        <v>0.54545454545454497</v>
      </c>
      <c r="BM795" s="24">
        <v>0</v>
      </c>
      <c r="BN795" s="24">
        <v>0.5</v>
      </c>
      <c r="BO795" s="24"/>
      <c r="BP795" s="24">
        <v>0.45387453874538702</v>
      </c>
      <c r="BQ795" s="24"/>
      <c r="BR795" s="24">
        <v>0.43369175627240097</v>
      </c>
      <c r="BS795" s="24"/>
      <c r="BT795" s="24">
        <v>0.445887445887446</v>
      </c>
    </row>
    <row r="796" spans="2:72" x14ac:dyDescent="0.2">
      <c r="B796" t="s">
        <v>293</v>
      </c>
      <c r="C796" s="24">
        <v>8.1081081081081099E-2</v>
      </c>
      <c r="D796" s="24">
        <v>7.8014184397163094E-2</v>
      </c>
      <c r="E796" s="24">
        <v>0.24137931034482801</v>
      </c>
      <c r="F796" s="24">
        <v>0</v>
      </c>
      <c r="G796" s="24">
        <v>0</v>
      </c>
      <c r="H796" s="24">
        <v>9.0909090909090898E-2</v>
      </c>
      <c r="I796" s="24">
        <v>7.8947368421052599E-2</v>
      </c>
      <c r="J796" s="24">
        <v>0.133333333333333</v>
      </c>
      <c r="K796" s="24">
        <v>5.8823529411764698E-2</v>
      </c>
      <c r="L796" s="24">
        <v>8.6956521739130405E-2</v>
      </c>
      <c r="M796" s="24">
        <v>0</v>
      </c>
      <c r="N796" s="24">
        <v>0</v>
      </c>
      <c r="O796" s="24">
        <v>0</v>
      </c>
      <c r="P796" s="24"/>
      <c r="Q796" s="24">
        <v>0</v>
      </c>
      <c r="R796" s="24">
        <v>0</v>
      </c>
      <c r="S796" s="24">
        <v>0</v>
      </c>
      <c r="T796" s="24">
        <v>9.0909090909090898E-2</v>
      </c>
      <c r="U796" s="24">
        <v>0.105263157894737</v>
      </c>
      <c r="V796" s="24">
        <v>7.8947368421052599E-2</v>
      </c>
      <c r="W796" s="24">
        <v>5.4054054054054099E-2</v>
      </c>
      <c r="X796" s="24">
        <v>7.4999999999999997E-2</v>
      </c>
      <c r="Y796" s="24">
        <v>9.0909090909090898E-2</v>
      </c>
      <c r="Z796" s="24"/>
      <c r="AA796" s="24">
        <v>6.8376068376068397E-2</v>
      </c>
      <c r="AB796" s="24">
        <v>8.7962962962963007E-2</v>
      </c>
      <c r="AC796" s="24"/>
      <c r="AD796" s="24">
        <v>7.69230769230769E-2</v>
      </c>
      <c r="AE796" s="24">
        <v>0.2</v>
      </c>
      <c r="AF796" s="24">
        <v>0.27272727272727298</v>
      </c>
      <c r="AG796" s="24">
        <v>3.5714285714285698E-2</v>
      </c>
      <c r="AH796" s="24">
        <v>0.105263157894737</v>
      </c>
      <c r="AI796" s="24">
        <v>4.3478260869565202E-2</v>
      </c>
      <c r="AJ796" s="24">
        <v>7.0175438596491196E-2</v>
      </c>
      <c r="AK796" s="24">
        <v>0</v>
      </c>
      <c r="AL796" s="24">
        <v>0.12195121951219499</v>
      </c>
      <c r="AM796" s="24">
        <v>8.8607594936708903E-2</v>
      </c>
      <c r="AN796" s="24"/>
      <c r="AO796" s="24">
        <v>8.8607594936708903E-2</v>
      </c>
      <c r="AP796" s="24">
        <v>0.105263157894737</v>
      </c>
      <c r="AQ796" s="24">
        <v>0.102564102564103</v>
      </c>
      <c r="AR796" s="24">
        <v>4.8780487804878099E-2</v>
      </c>
      <c r="AS796" s="24">
        <v>0</v>
      </c>
      <c r="AT796" s="24">
        <v>0</v>
      </c>
      <c r="AU796" s="24"/>
      <c r="AV796" s="24">
        <v>0.25</v>
      </c>
      <c r="AW796" s="24" t="s">
        <v>134</v>
      </c>
      <c r="AX796" s="24">
        <v>2.04081632653061E-2</v>
      </c>
      <c r="AY796" s="24">
        <v>0</v>
      </c>
      <c r="AZ796" s="24" t="s">
        <v>134</v>
      </c>
      <c r="BA796" s="24">
        <v>6.25E-2</v>
      </c>
      <c r="BB796" s="24">
        <v>5.5555555555555601E-2</v>
      </c>
      <c r="BC796" s="24">
        <v>0.2</v>
      </c>
      <c r="BD796" s="24">
        <v>0.33333333333333298</v>
      </c>
      <c r="BE796" s="24">
        <v>5.1546391752577303E-2</v>
      </c>
      <c r="BF796" s="24">
        <v>0.13636363636363599</v>
      </c>
      <c r="BG796" s="24">
        <v>0</v>
      </c>
      <c r="BH796" s="24">
        <v>6.6666666666666693E-2</v>
      </c>
      <c r="BI796" s="24">
        <v>0.25</v>
      </c>
      <c r="BJ796" s="24">
        <v>0.2</v>
      </c>
      <c r="BK796" s="24">
        <v>9.0909090909090898E-2</v>
      </c>
      <c r="BL796" s="24">
        <v>9.0909090909090898E-2</v>
      </c>
      <c r="BM796" s="24">
        <v>1</v>
      </c>
      <c r="BN796" s="24">
        <v>0.125</v>
      </c>
      <c r="BO796" s="24"/>
      <c r="BP796" s="24">
        <v>6.6420664206642097E-2</v>
      </c>
      <c r="BQ796" s="24"/>
      <c r="BR796" s="24">
        <v>8.2437275985663097E-2</v>
      </c>
      <c r="BS796" s="24"/>
      <c r="BT796" s="24">
        <v>6.0606060606060601E-2</v>
      </c>
    </row>
    <row r="797" spans="2:72" x14ac:dyDescent="0.2">
      <c r="B797" t="s">
        <v>294</v>
      </c>
      <c r="C797" s="24">
        <v>2.1021021021020998E-2</v>
      </c>
      <c r="D797" s="24">
        <v>1.41843971631206E-2</v>
      </c>
      <c r="E797" s="24">
        <v>0</v>
      </c>
      <c r="F797" s="24">
        <v>0</v>
      </c>
      <c r="G797" s="24">
        <v>6.8965517241379296E-2</v>
      </c>
      <c r="H797" s="24">
        <v>0</v>
      </c>
      <c r="I797" s="24">
        <v>2.6315789473684199E-2</v>
      </c>
      <c r="J797" s="24">
        <v>0</v>
      </c>
      <c r="K797" s="24">
        <v>0</v>
      </c>
      <c r="L797" s="24">
        <v>4.3478260869565202E-2</v>
      </c>
      <c r="M797" s="24">
        <v>0</v>
      </c>
      <c r="N797" s="24">
        <v>0.16666666666666699</v>
      </c>
      <c r="O797" s="24">
        <v>0</v>
      </c>
      <c r="P797" s="24"/>
      <c r="Q797" s="24">
        <v>0</v>
      </c>
      <c r="R797" s="24">
        <v>0</v>
      </c>
      <c r="S797" s="24">
        <v>0</v>
      </c>
      <c r="T797" s="24">
        <v>0</v>
      </c>
      <c r="U797" s="24">
        <v>5.2631578947368397E-2</v>
      </c>
      <c r="V797" s="24">
        <v>2.6315789473684199E-2</v>
      </c>
      <c r="W797" s="24">
        <v>0</v>
      </c>
      <c r="X797" s="24">
        <v>2.5000000000000001E-2</v>
      </c>
      <c r="Y797" s="24">
        <v>2.27272727272727E-2</v>
      </c>
      <c r="Z797" s="24"/>
      <c r="AA797" s="24">
        <v>1.7094017094017099E-2</v>
      </c>
      <c r="AB797" s="24">
        <v>2.3148148148148098E-2</v>
      </c>
      <c r="AC797" s="24"/>
      <c r="AD797" s="24">
        <v>0</v>
      </c>
      <c r="AE797" s="24">
        <v>0</v>
      </c>
      <c r="AF797" s="24">
        <v>0</v>
      </c>
      <c r="AG797" s="24">
        <v>3.5714285714285698E-2</v>
      </c>
      <c r="AH797" s="24">
        <v>0</v>
      </c>
      <c r="AI797" s="24">
        <v>8.6956521739130405E-2</v>
      </c>
      <c r="AJ797" s="24">
        <v>0</v>
      </c>
      <c r="AK797" s="24">
        <v>0</v>
      </c>
      <c r="AL797" s="24">
        <v>2.4390243902439001E-2</v>
      </c>
      <c r="AM797" s="24">
        <v>3.7974683544303799E-2</v>
      </c>
      <c r="AN797" s="24"/>
      <c r="AO797" s="24">
        <v>3.7974683544303799E-2</v>
      </c>
      <c r="AP797" s="24">
        <v>2.1052631578947399E-2</v>
      </c>
      <c r="AQ797" s="24">
        <v>1.2820512820512799E-2</v>
      </c>
      <c r="AR797" s="24">
        <v>0</v>
      </c>
      <c r="AS797" s="24">
        <v>3.03030303030303E-2</v>
      </c>
      <c r="AT797" s="24">
        <v>0</v>
      </c>
      <c r="AU797" s="24"/>
      <c r="AV797" s="24">
        <v>0</v>
      </c>
      <c r="AW797" s="24" t="s">
        <v>134</v>
      </c>
      <c r="AX797" s="24">
        <v>0</v>
      </c>
      <c r="AY797" s="24">
        <v>0</v>
      </c>
      <c r="AZ797" s="24" t="s">
        <v>134</v>
      </c>
      <c r="BA797" s="24">
        <v>6.25E-2</v>
      </c>
      <c r="BB797" s="24">
        <v>5.5555555555555601E-2</v>
      </c>
      <c r="BC797" s="24">
        <v>0</v>
      </c>
      <c r="BD797" s="24">
        <v>0</v>
      </c>
      <c r="BE797" s="24">
        <v>2.06185567010309E-2</v>
      </c>
      <c r="BF797" s="24">
        <v>4.5454545454545497E-2</v>
      </c>
      <c r="BG797" s="24">
        <v>0</v>
      </c>
      <c r="BH797" s="24">
        <v>0</v>
      </c>
      <c r="BI797" s="24">
        <v>0</v>
      </c>
      <c r="BJ797" s="24">
        <v>0</v>
      </c>
      <c r="BK797" s="24">
        <v>0</v>
      </c>
      <c r="BL797" s="24">
        <v>0</v>
      </c>
      <c r="BM797" s="24">
        <v>0</v>
      </c>
      <c r="BN797" s="24">
        <v>0</v>
      </c>
      <c r="BO797" s="24"/>
      <c r="BP797" s="24">
        <v>2.2140221402214E-2</v>
      </c>
      <c r="BQ797" s="24"/>
      <c r="BR797" s="24">
        <v>2.1505376344085999E-2</v>
      </c>
      <c r="BS797" s="24"/>
      <c r="BT797" s="24">
        <v>2.1645021645021599E-2</v>
      </c>
    </row>
    <row r="798" spans="2:72" x14ac:dyDescent="0.2">
      <c r="B798" t="s">
        <v>295</v>
      </c>
      <c r="C798" s="24">
        <v>6.0060060060060103E-3</v>
      </c>
      <c r="D798" s="24">
        <v>7.09219858156028E-3</v>
      </c>
      <c r="E798" s="24">
        <v>3.4482758620689703E-2</v>
      </c>
      <c r="F798" s="24">
        <v>0</v>
      </c>
      <c r="G798" s="24">
        <v>0</v>
      </c>
      <c r="H798" s="24">
        <v>0</v>
      </c>
      <c r="I798" s="24">
        <v>0</v>
      </c>
      <c r="J798" s="24">
        <v>0</v>
      </c>
      <c r="K798" s="24">
        <v>0</v>
      </c>
      <c r="L798" s="24">
        <v>0</v>
      </c>
      <c r="M798" s="24">
        <v>0</v>
      </c>
      <c r="N798" s="24">
        <v>0</v>
      </c>
      <c r="O798" s="24">
        <v>0</v>
      </c>
      <c r="P798" s="24"/>
      <c r="Q798" s="24">
        <v>0</v>
      </c>
      <c r="R798" s="24">
        <v>0.33333333333333298</v>
      </c>
      <c r="S798" s="24">
        <v>0</v>
      </c>
      <c r="T798" s="24">
        <v>0</v>
      </c>
      <c r="U798" s="24">
        <v>0</v>
      </c>
      <c r="V798" s="24">
        <v>0</v>
      </c>
      <c r="W798" s="24">
        <v>0</v>
      </c>
      <c r="X798" s="24">
        <v>0</v>
      </c>
      <c r="Y798" s="24">
        <v>5.6818181818181802E-3</v>
      </c>
      <c r="Z798" s="24"/>
      <c r="AA798" s="24">
        <v>8.5470085470085496E-3</v>
      </c>
      <c r="AB798" s="24">
        <v>4.6296296296296302E-3</v>
      </c>
      <c r="AC798" s="24"/>
      <c r="AD798" s="24">
        <v>7.69230769230769E-2</v>
      </c>
      <c r="AE798" s="24">
        <v>0</v>
      </c>
      <c r="AF798" s="24">
        <v>0</v>
      </c>
      <c r="AG798" s="24">
        <v>0</v>
      </c>
      <c r="AH798" s="24">
        <v>0</v>
      </c>
      <c r="AI798" s="24">
        <v>0</v>
      </c>
      <c r="AJ798" s="24">
        <v>0</v>
      </c>
      <c r="AK798" s="24">
        <v>0</v>
      </c>
      <c r="AL798" s="24">
        <v>0</v>
      </c>
      <c r="AM798" s="24">
        <v>1.26582278481013E-2</v>
      </c>
      <c r="AN798" s="24"/>
      <c r="AO798" s="24">
        <v>0</v>
      </c>
      <c r="AP798" s="24">
        <v>1.05263157894737E-2</v>
      </c>
      <c r="AQ798" s="24">
        <v>0</v>
      </c>
      <c r="AR798" s="24">
        <v>0</v>
      </c>
      <c r="AS798" s="24">
        <v>0</v>
      </c>
      <c r="AT798" s="24">
        <v>0.16666666666666699</v>
      </c>
      <c r="AU798" s="24"/>
      <c r="AV798" s="24">
        <v>0</v>
      </c>
      <c r="AW798" s="24" t="s">
        <v>134</v>
      </c>
      <c r="AX798" s="24">
        <v>0</v>
      </c>
      <c r="AY798" s="24">
        <v>0</v>
      </c>
      <c r="AZ798" s="24" t="s">
        <v>134</v>
      </c>
      <c r="BA798" s="24">
        <v>0</v>
      </c>
      <c r="BB798" s="24">
        <v>0</v>
      </c>
      <c r="BC798" s="24">
        <v>0</v>
      </c>
      <c r="BD798" s="24">
        <v>0</v>
      </c>
      <c r="BE798" s="24">
        <v>1.03092783505155E-2</v>
      </c>
      <c r="BF798" s="24">
        <v>0</v>
      </c>
      <c r="BG798" s="24">
        <v>0</v>
      </c>
      <c r="BH798" s="24">
        <v>0</v>
      </c>
      <c r="BI798" s="24">
        <v>0</v>
      </c>
      <c r="BJ798" s="24">
        <v>0</v>
      </c>
      <c r="BK798" s="24">
        <v>0</v>
      </c>
      <c r="BL798" s="24">
        <v>0</v>
      </c>
      <c r="BM798" s="24">
        <v>0</v>
      </c>
      <c r="BN798" s="24">
        <v>0.125</v>
      </c>
      <c r="BO798" s="24"/>
      <c r="BP798" s="24">
        <v>3.6900369003690001E-3</v>
      </c>
      <c r="BQ798" s="24"/>
      <c r="BR798" s="24">
        <v>7.1684587813620098E-3</v>
      </c>
      <c r="BS798" s="24"/>
      <c r="BT798" s="24">
        <v>4.3290043290043299E-3</v>
      </c>
    </row>
    <row r="799" spans="2:72" x14ac:dyDescent="0.2">
      <c r="B799" t="s">
        <v>90</v>
      </c>
      <c r="C799" s="24">
        <v>0</v>
      </c>
      <c r="D799" s="24">
        <v>0</v>
      </c>
      <c r="E799" s="24">
        <v>0</v>
      </c>
      <c r="F799" s="24">
        <v>0</v>
      </c>
      <c r="G799" s="24">
        <v>0</v>
      </c>
      <c r="H799" s="24">
        <v>0</v>
      </c>
      <c r="I799" s="24">
        <v>0</v>
      </c>
      <c r="J799" s="24">
        <v>0</v>
      </c>
      <c r="K799" s="24">
        <v>0</v>
      </c>
      <c r="L799" s="24">
        <v>0</v>
      </c>
      <c r="M799" s="24">
        <v>0</v>
      </c>
      <c r="N799" s="24">
        <v>0</v>
      </c>
      <c r="O799" s="24">
        <v>0</v>
      </c>
      <c r="P799" s="24"/>
      <c r="Q799" s="24">
        <v>0</v>
      </c>
      <c r="R799" s="24">
        <v>0</v>
      </c>
      <c r="S799" s="24">
        <v>0</v>
      </c>
      <c r="T799" s="24">
        <v>0</v>
      </c>
      <c r="U799" s="24">
        <v>0</v>
      </c>
      <c r="V799" s="24">
        <v>0</v>
      </c>
      <c r="W799" s="24">
        <v>0</v>
      </c>
      <c r="X799" s="24">
        <v>0</v>
      </c>
      <c r="Y799" s="24">
        <v>0</v>
      </c>
      <c r="Z799" s="24"/>
      <c r="AA799" s="24">
        <v>0</v>
      </c>
      <c r="AB799" s="24">
        <v>0</v>
      </c>
      <c r="AC799" s="24"/>
      <c r="AD799" s="24">
        <v>0</v>
      </c>
      <c r="AE799" s="24">
        <v>0</v>
      </c>
      <c r="AF799" s="24">
        <v>0</v>
      </c>
      <c r="AG799" s="24">
        <v>0</v>
      </c>
      <c r="AH799" s="24">
        <v>0</v>
      </c>
      <c r="AI799" s="24">
        <v>0</v>
      </c>
      <c r="AJ799" s="24">
        <v>0</v>
      </c>
      <c r="AK799" s="24">
        <v>0</v>
      </c>
      <c r="AL799" s="24">
        <v>0</v>
      </c>
      <c r="AM799" s="24">
        <v>0</v>
      </c>
      <c r="AN799" s="24"/>
      <c r="AO799" s="24">
        <v>0</v>
      </c>
      <c r="AP799" s="24">
        <v>0</v>
      </c>
      <c r="AQ799" s="24">
        <v>0</v>
      </c>
      <c r="AR799" s="24">
        <v>0</v>
      </c>
      <c r="AS799" s="24">
        <v>0</v>
      </c>
      <c r="AT799" s="24">
        <v>0</v>
      </c>
      <c r="AU799" s="24"/>
      <c r="AV799" s="24">
        <v>0</v>
      </c>
      <c r="AW799" s="24" t="s">
        <v>134</v>
      </c>
      <c r="AX799" s="24">
        <v>0</v>
      </c>
      <c r="AY799" s="24">
        <v>0</v>
      </c>
      <c r="AZ799" s="24" t="s">
        <v>134</v>
      </c>
      <c r="BA799" s="24">
        <v>0</v>
      </c>
      <c r="BB799" s="24">
        <v>0</v>
      </c>
      <c r="BC799" s="24">
        <v>0</v>
      </c>
      <c r="BD799" s="24">
        <v>0</v>
      </c>
      <c r="BE799" s="24">
        <v>0</v>
      </c>
      <c r="BF799" s="24">
        <v>0</v>
      </c>
      <c r="BG799" s="24">
        <v>0</v>
      </c>
      <c r="BH799" s="24">
        <v>0</v>
      </c>
      <c r="BI799" s="24">
        <v>0</v>
      </c>
      <c r="BJ799" s="24">
        <v>0</v>
      </c>
      <c r="BK799" s="24">
        <v>0</v>
      </c>
      <c r="BL799" s="24">
        <v>0</v>
      </c>
      <c r="BM799" s="24">
        <v>0</v>
      </c>
      <c r="BN799" s="24">
        <v>0</v>
      </c>
      <c r="BO799" s="24"/>
      <c r="BP799" s="24">
        <v>0</v>
      </c>
      <c r="BQ799" s="24"/>
      <c r="BR799" s="24">
        <v>0</v>
      </c>
      <c r="BS799" s="24"/>
      <c r="BT799" s="24">
        <v>0</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BT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217</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203</v>
      </c>
      <c r="C8" s="16">
        <v>5.9940059940059897E-3</v>
      </c>
      <c r="D8" s="16">
        <v>5.7971014492753598E-3</v>
      </c>
      <c r="E8" s="16">
        <v>0</v>
      </c>
      <c r="F8" s="16">
        <v>0</v>
      </c>
      <c r="G8" s="16">
        <v>0</v>
      </c>
      <c r="H8" s="16">
        <v>0</v>
      </c>
      <c r="I8" s="16">
        <v>2.1276595744680899E-2</v>
      </c>
      <c r="J8" s="16">
        <v>1.49253731343284E-2</v>
      </c>
      <c r="K8" s="16">
        <v>0</v>
      </c>
      <c r="L8" s="16">
        <v>1.1235955056179799E-2</v>
      </c>
      <c r="M8" s="16">
        <v>0</v>
      </c>
      <c r="N8" s="16">
        <v>0</v>
      </c>
      <c r="O8" s="16">
        <v>0</v>
      </c>
      <c r="P8" s="16"/>
      <c r="Q8" s="16">
        <v>1.58730158730159E-2</v>
      </c>
      <c r="R8" s="16">
        <v>1.4084507042253501E-2</v>
      </c>
      <c r="S8" s="16">
        <v>1.6129032258064498E-2</v>
      </c>
      <c r="T8" s="16">
        <v>1.4084507042253501E-2</v>
      </c>
      <c r="U8" s="16">
        <v>0</v>
      </c>
      <c r="V8" s="16">
        <v>0</v>
      </c>
      <c r="W8" s="16">
        <v>0</v>
      </c>
      <c r="X8" s="16">
        <v>0</v>
      </c>
      <c r="Y8" s="16">
        <v>5.5248618784530402E-3</v>
      </c>
      <c r="Z8" s="16"/>
      <c r="AA8" s="16">
        <v>7.3529411764705899E-3</v>
      </c>
      <c r="AB8" s="16">
        <v>4.3859649122806998E-3</v>
      </c>
      <c r="AC8" s="16"/>
      <c r="AD8" s="16">
        <v>1.4388489208633099E-2</v>
      </c>
      <c r="AE8" s="16">
        <v>0</v>
      </c>
      <c r="AF8" s="16">
        <v>3.1746031746031703E-2</v>
      </c>
      <c r="AG8" s="16">
        <v>0</v>
      </c>
      <c r="AH8" s="16">
        <v>0</v>
      </c>
      <c r="AI8" s="16">
        <v>0</v>
      </c>
      <c r="AJ8" s="16">
        <v>0</v>
      </c>
      <c r="AK8" s="16">
        <v>0</v>
      </c>
      <c r="AL8" s="16">
        <v>0</v>
      </c>
      <c r="AM8" s="16">
        <v>1.2820512820512799E-2</v>
      </c>
      <c r="AN8" s="16"/>
      <c r="AO8" s="16">
        <v>7.6530612244898001E-3</v>
      </c>
      <c r="AP8" s="16">
        <v>7.9681274900398405E-3</v>
      </c>
      <c r="AQ8" s="16">
        <v>0</v>
      </c>
      <c r="AR8" s="16">
        <v>1.03092783505155E-2</v>
      </c>
      <c r="AS8" s="16">
        <v>0</v>
      </c>
      <c r="AT8" s="16">
        <v>0</v>
      </c>
      <c r="AU8" s="16"/>
      <c r="AV8" s="16">
        <v>6.25E-2</v>
      </c>
      <c r="AW8" s="16">
        <v>0</v>
      </c>
      <c r="AX8" s="16">
        <v>0</v>
      </c>
      <c r="AY8" s="16">
        <v>0</v>
      </c>
      <c r="AZ8" s="16">
        <v>0</v>
      </c>
      <c r="BA8" s="16">
        <v>1.4705882352941201E-2</v>
      </c>
      <c r="BB8" s="16">
        <v>9.6153846153846194E-3</v>
      </c>
      <c r="BC8" s="16">
        <v>0</v>
      </c>
      <c r="BD8" s="16">
        <v>0</v>
      </c>
      <c r="BE8" s="16">
        <v>4.8309178743961402E-3</v>
      </c>
      <c r="BF8" s="16">
        <v>0</v>
      </c>
      <c r="BG8" s="16">
        <v>0</v>
      </c>
      <c r="BH8" s="16">
        <v>1.1111111111111099E-2</v>
      </c>
      <c r="BI8" s="16">
        <v>0</v>
      </c>
      <c r="BJ8" s="16">
        <v>0</v>
      </c>
      <c r="BK8" s="16">
        <v>0</v>
      </c>
      <c r="BL8" s="16">
        <v>0</v>
      </c>
      <c r="BM8" s="16">
        <v>2.7777777777777801E-2</v>
      </c>
      <c r="BN8" s="16">
        <v>0</v>
      </c>
      <c r="BO8" s="16"/>
      <c r="BP8" s="16">
        <v>5.2424639580602901E-3</v>
      </c>
      <c r="BQ8" s="16"/>
      <c r="BR8" s="16">
        <v>3.4482758620689698E-3</v>
      </c>
      <c r="BS8" s="16"/>
      <c r="BT8" s="16">
        <v>4.6620046620046603E-3</v>
      </c>
    </row>
    <row r="9" spans="2:72" ht="16" x14ac:dyDescent="0.2">
      <c r="B9" s="17" t="s">
        <v>204</v>
      </c>
      <c r="C9" s="16">
        <v>3.2967032967033003E-2</v>
      </c>
      <c r="D9" s="16">
        <v>4.3478260869565202E-2</v>
      </c>
      <c r="E9" s="16">
        <v>5.8823529411764698E-2</v>
      </c>
      <c r="F9" s="16">
        <v>2.27272727272727E-2</v>
      </c>
      <c r="G9" s="16">
        <v>1.4705882352941201E-2</v>
      </c>
      <c r="H9" s="16">
        <v>1.7857142857142901E-2</v>
      </c>
      <c r="I9" s="16">
        <v>0</v>
      </c>
      <c r="J9" s="16">
        <v>2.9850746268656699E-2</v>
      </c>
      <c r="K9" s="16">
        <v>0</v>
      </c>
      <c r="L9" s="16">
        <v>3.3707865168539297E-2</v>
      </c>
      <c r="M9" s="16">
        <v>0.05</v>
      </c>
      <c r="N9" s="16">
        <v>2.9411764705882401E-2</v>
      </c>
      <c r="O9" s="16">
        <v>0</v>
      </c>
      <c r="P9" s="16"/>
      <c r="Q9" s="16">
        <v>4.7619047619047603E-2</v>
      </c>
      <c r="R9" s="16">
        <v>4.2253521126760597E-2</v>
      </c>
      <c r="S9" s="16">
        <v>4.8387096774193498E-2</v>
      </c>
      <c r="T9" s="16">
        <v>1.4084507042253501E-2</v>
      </c>
      <c r="U9" s="16">
        <v>0</v>
      </c>
      <c r="V9" s="16">
        <v>1.9801980198019799E-2</v>
      </c>
      <c r="W9" s="16">
        <v>1.7543859649122799E-2</v>
      </c>
      <c r="X9" s="16">
        <v>2.1276595744680899E-2</v>
      </c>
      <c r="Y9" s="16">
        <v>4.4198895027624301E-2</v>
      </c>
      <c r="Z9" s="16"/>
      <c r="AA9" s="16">
        <v>2.5735294117647099E-2</v>
      </c>
      <c r="AB9" s="16">
        <v>3.94736842105263E-2</v>
      </c>
      <c r="AC9" s="16"/>
      <c r="AD9" s="16">
        <v>5.0359712230215799E-2</v>
      </c>
      <c r="AE9" s="16">
        <v>1.5384615384615399E-2</v>
      </c>
      <c r="AF9" s="16">
        <v>1.58730158730159E-2</v>
      </c>
      <c r="AG9" s="16">
        <v>0</v>
      </c>
      <c r="AH9" s="16">
        <v>1.2820512820512799E-2</v>
      </c>
      <c r="AI9" s="16">
        <v>2.1739130434782601E-2</v>
      </c>
      <c r="AJ9" s="16">
        <v>1.6806722689075598E-2</v>
      </c>
      <c r="AK9" s="16">
        <v>8.98876404494382E-2</v>
      </c>
      <c r="AL9" s="16">
        <v>2.1276595744680899E-2</v>
      </c>
      <c r="AM9" s="16">
        <v>5.7692307692307702E-2</v>
      </c>
      <c r="AN9" s="16"/>
      <c r="AO9" s="16">
        <v>3.06122448979592E-2</v>
      </c>
      <c r="AP9" s="16">
        <v>5.1792828685259001E-2</v>
      </c>
      <c r="AQ9" s="16">
        <v>1.7142857142857099E-2</v>
      </c>
      <c r="AR9" s="16">
        <v>2.06185567010309E-2</v>
      </c>
      <c r="AS9" s="16">
        <v>1.72413793103448E-2</v>
      </c>
      <c r="AT9" s="16">
        <v>0.1</v>
      </c>
      <c r="AU9" s="16"/>
      <c r="AV9" s="16">
        <v>0</v>
      </c>
      <c r="AW9" s="16">
        <v>0</v>
      </c>
      <c r="AX9" s="16">
        <v>1.85185185185185E-2</v>
      </c>
      <c r="AY9" s="16">
        <v>0</v>
      </c>
      <c r="AZ9" s="16">
        <v>0</v>
      </c>
      <c r="BA9" s="16">
        <v>4.4117647058823498E-2</v>
      </c>
      <c r="BB9" s="16">
        <v>8.6538461538461495E-2</v>
      </c>
      <c r="BC9" s="16">
        <v>6.6666666666666693E-2</v>
      </c>
      <c r="BD9" s="16">
        <v>0</v>
      </c>
      <c r="BE9" s="16">
        <v>1.9323671497584499E-2</v>
      </c>
      <c r="BF9" s="16">
        <v>2.7272727272727299E-2</v>
      </c>
      <c r="BG9" s="16">
        <v>0</v>
      </c>
      <c r="BH9" s="16">
        <v>4.4444444444444398E-2</v>
      </c>
      <c r="BI9" s="16">
        <v>0</v>
      </c>
      <c r="BJ9" s="16">
        <v>6.6666666666666693E-2</v>
      </c>
      <c r="BK9" s="16">
        <v>0</v>
      </c>
      <c r="BL9" s="16">
        <v>7.8431372549019607E-2</v>
      </c>
      <c r="BM9" s="16">
        <v>0</v>
      </c>
      <c r="BN9" s="16">
        <v>2.7777777777777801E-2</v>
      </c>
      <c r="BO9" s="16"/>
      <c r="BP9" s="16">
        <v>3.2765399737876802E-2</v>
      </c>
      <c r="BQ9" s="16"/>
      <c r="BR9" s="16">
        <v>3.7931034482758599E-2</v>
      </c>
      <c r="BS9" s="16"/>
      <c r="BT9" s="16">
        <v>3.4965034965035002E-2</v>
      </c>
    </row>
    <row r="10" spans="2:72" ht="16" x14ac:dyDescent="0.2">
      <c r="B10" s="17" t="s">
        <v>169</v>
      </c>
      <c r="C10" s="16">
        <v>1.9980019980020001E-2</v>
      </c>
      <c r="D10" s="16">
        <v>2.0289855072463801E-2</v>
      </c>
      <c r="E10" s="16">
        <v>1.6806722689075598E-2</v>
      </c>
      <c r="F10" s="16">
        <v>2.27272727272727E-2</v>
      </c>
      <c r="G10" s="16">
        <v>0</v>
      </c>
      <c r="H10" s="16">
        <v>5.3571428571428603E-2</v>
      </c>
      <c r="I10" s="16">
        <v>2.1276595744680899E-2</v>
      </c>
      <c r="J10" s="16">
        <v>1.49253731343284E-2</v>
      </c>
      <c r="K10" s="16">
        <v>3.2258064516128997E-2</v>
      </c>
      <c r="L10" s="16">
        <v>3.3707865168539297E-2</v>
      </c>
      <c r="M10" s="16">
        <v>0</v>
      </c>
      <c r="N10" s="16">
        <v>0</v>
      </c>
      <c r="O10" s="16">
        <v>0</v>
      </c>
      <c r="P10" s="16"/>
      <c r="Q10" s="16">
        <v>3.1746031746031703E-2</v>
      </c>
      <c r="R10" s="16">
        <v>0</v>
      </c>
      <c r="S10" s="16">
        <v>1.6129032258064498E-2</v>
      </c>
      <c r="T10" s="16">
        <v>1.4084507042253501E-2</v>
      </c>
      <c r="U10" s="16">
        <v>3.2258064516128997E-2</v>
      </c>
      <c r="V10" s="16">
        <v>9.9009900990098994E-3</v>
      </c>
      <c r="W10" s="16">
        <v>1.7543859649122799E-2</v>
      </c>
      <c r="X10" s="16">
        <v>3.1914893617021302E-2</v>
      </c>
      <c r="Y10" s="16">
        <v>2.2099447513812199E-2</v>
      </c>
      <c r="Z10" s="16"/>
      <c r="AA10" s="16">
        <v>1.6544117647058799E-2</v>
      </c>
      <c r="AB10" s="16">
        <v>2.41228070175439E-2</v>
      </c>
      <c r="AC10" s="16"/>
      <c r="AD10" s="16">
        <v>1.4388489208633099E-2</v>
      </c>
      <c r="AE10" s="16">
        <v>0</v>
      </c>
      <c r="AF10" s="16">
        <v>4.7619047619047603E-2</v>
      </c>
      <c r="AG10" s="16">
        <v>2.0833333333333301E-2</v>
      </c>
      <c r="AH10" s="16">
        <v>2.5641025641025599E-2</v>
      </c>
      <c r="AI10" s="16">
        <v>0</v>
      </c>
      <c r="AJ10" s="16">
        <v>2.5210084033613401E-2</v>
      </c>
      <c r="AK10" s="16">
        <v>3.3707865168539297E-2</v>
      </c>
      <c r="AL10" s="16">
        <v>2.1276595744680899E-2</v>
      </c>
      <c r="AM10" s="16">
        <v>1.9230769230769201E-2</v>
      </c>
      <c r="AN10" s="16"/>
      <c r="AO10" s="16">
        <v>3.06122448979592E-2</v>
      </c>
      <c r="AP10" s="16">
        <v>2.3904382470119501E-2</v>
      </c>
      <c r="AQ10" s="16">
        <v>1.1428571428571401E-2</v>
      </c>
      <c r="AR10" s="16">
        <v>0</v>
      </c>
      <c r="AS10" s="16">
        <v>0</v>
      </c>
      <c r="AT10" s="16">
        <v>0</v>
      </c>
      <c r="AU10" s="16"/>
      <c r="AV10" s="16">
        <v>0</v>
      </c>
      <c r="AW10" s="16">
        <v>0</v>
      </c>
      <c r="AX10" s="16">
        <v>0</v>
      </c>
      <c r="AY10" s="16">
        <v>0</v>
      </c>
      <c r="AZ10" s="16">
        <v>0</v>
      </c>
      <c r="BA10" s="16">
        <v>1.4705882352941201E-2</v>
      </c>
      <c r="BB10" s="16">
        <v>1.9230769230769201E-2</v>
      </c>
      <c r="BC10" s="16">
        <v>6.6666666666666693E-2</v>
      </c>
      <c r="BD10" s="16">
        <v>0</v>
      </c>
      <c r="BE10" s="16">
        <v>9.6618357487922701E-3</v>
      </c>
      <c r="BF10" s="16">
        <v>3.6363636363636397E-2</v>
      </c>
      <c r="BG10" s="16">
        <v>0</v>
      </c>
      <c r="BH10" s="16">
        <v>4.4444444444444398E-2</v>
      </c>
      <c r="BI10" s="16">
        <v>0</v>
      </c>
      <c r="BJ10" s="16">
        <v>0</v>
      </c>
      <c r="BK10" s="16">
        <v>4.1666666666666699E-2</v>
      </c>
      <c r="BL10" s="16">
        <v>3.9215686274509803E-2</v>
      </c>
      <c r="BM10" s="16">
        <v>0</v>
      </c>
      <c r="BN10" s="16">
        <v>2.7777777777777801E-2</v>
      </c>
      <c r="BO10" s="16"/>
      <c r="BP10" s="16">
        <v>2.0969855832241199E-2</v>
      </c>
      <c r="BQ10" s="16"/>
      <c r="BR10" s="16">
        <v>2.06896551724138E-2</v>
      </c>
      <c r="BS10" s="16"/>
      <c r="BT10" s="16">
        <v>1.8648018648018599E-2</v>
      </c>
    </row>
    <row r="11" spans="2:72" ht="16" x14ac:dyDescent="0.2">
      <c r="B11" s="17" t="s">
        <v>170</v>
      </c>
      <c r="C11" s="16">
        <v>5.4945054945054903E-2</v>
      </c>
      <c r="D11" s="16">
        <v>5.5072463768115899E-2</v>
      </c>
      <c r="E11" s="16">
        <v>6.7226890756302504E-2</v>
      </c>
      <c r="F11" s="16">
        <v>4.5454545454545497E-2</v>
      </c>
      <c r="G11" s="16">
        <v>1.4705882352941201E-2</v>
      </c>
      <c r="H11" s="16">
        <v>7.1428571428571397E-2</v>
      </c>
      <c r="I11" s="16">
        <v>6.3829787234042507E-2</v>
      </c>
      <c r="J11" s="16">
        <v>4.47761194029851E-2</v>
      </c>
      <c r="K11" s="16">
        <v>3.2258064516128997E-2</v>
      </c>
      <c r="L11" s="16">
        <v>7.8651685393258397E-2</v>
      </c>
      <c r="M11" s="16">
        <v>7.4999999999999997E-2</v>
      </c>
      <c r="N11" s="16">
        <v>2.9411764705882401E-2</v>
      </c>
      <c r="O11" s="16">
        <v>0</v>
      </c>
      <c r="P11" s="16"/>
      <c r="Q11" s="16">
        <v>3.1746031746031703E-2</v>
      </c>
      <c r="R11" s="16">
        <v>0.12676056338028199</v>
      </c>
      <c r="S11" s="16">
        <v>0</v>
      </c>
      <c r="T11" s="16">
        <v>7.0422535211267595E-2</v>
      </c>
      <c r="U11" s="16">
        <v>3.2258064516128997E-2</v>
      </c>
      <c r="V11" s="16">
        <v>8.9108910891089105E-2</v>
      </c>
      <c r="W11" s="16">
        <v>4.3859649122807001E-2</v>
      </c>
      <c r="X11" s="16">
        <v>4.2553191489361701E-2</v>
      </c>
      <c r="Y11" s="16">
        <v>5.24861878453039E-2</v>
      </c>
      <c r="Z11" s="16"/>
      <c r="AA11" s="16">
        <v>5.8823529411764698E-2</v>
      </c>
      <c r="AB11" s="16">
        <v>5.0438596491228102E-2</v>
      </c>
      <c r="AC11" s="16"/>
      <c r="AD11" s="16">
        <v>4.3165467625899297E-2</v>
      </c>
      <c r="AE11" s="16">
        <v>9.2307692307692299E-2</v>
      </c>
      <c r="AF11" s="16">
        <v>0.11111111111111099</v>
      </c>
      <c r="AG11" s="16">
        <v>4.1666666666666699E-2</v>
      </c>
      <c r="AH11" s="16">
        <v>7.69230769230769E-2</v>
      </c>
      <c r="AI11" s="16">
        <v>8.6956521739130405E-2</v>
      </c>
      <c r="AJ11" s="16">
        <v>4.20168067226891E-2</v>
      </c>
      <c r="AK11" s="16">
        <v>4.49438202247191E-2</v>
      </c>
      <c r="AL11" s="16">
        <v>2.1276595744680899E-2</v>
      </c>
      <c r="AM11" s="16">
        <v>4.48717948717949E-2</v>
      </c>
      <c r="AN11" s="16"/>
      <c r="AO11" s="16">
        <v>5.6122448979591802E-2</v>
      </c>
      <c r="AP11" s="16">
        <v>6.3745019920318696E-2</v>
      </c>
      <c r="AQ11" s="16">
        <v>5.7142857142857099E-2</v>
      </c>
      <c r="AR11" s="16">
        <v>5.1546391752577303E-2</v>
      </c>
      <c r="AS11" s="16">
        <v>1.72413793103448E-2</v>
      </c>
      <c r="AT11" s="16">
        <v>0.05</v>
      </c>
      <c r="AU11" s="16"/>
      <c r="AV11" s="16">
        <v>6.25E-2</v>
      </c>
      <c r="AW11" s="16">
        <v>0.2</v>
      </c>
      <c r="AX11" s="16">
        <v>3.7037037037037E-2</v>
      </c>
      <c r="AY11" s="16">
        <v>8.3333333333333301E-2</v>
      </c>
      <c r="AZ11" s="16">
        <v>0</v>
      </c>
      <c r="BA11" s="16">
        <v>4.4117647058823498E-2</v>
      </c>
      <c r="BB11" s="16">
        <v>5.7692307692307702E-2</v>
      </c>
      <c r="BC11" s="16">
        <v>3.3333333333333298E-2</v>
      </c>
      <c r="BD11" s="16">
        <v>4.7619047619047603E-2</v>
      </c>
      <c r="BE11" s="16">
        <v>2.41545893719807E-2</v>
      </c>
      <c r="BF11" s="16">
        <v>7.2727272727272696E-2</v>
      </c>
      <c r="BG11" s="16">
        <v>5.8823529411764698E-2</v>
      </c>
      <c r="BH11" s="16">
        <v>6.6666666666666693E-2</v>
      </c>
      <c r="BI11" s="16">
        <v>0.15</v>
      </c>
      <c r="BJ11" s="16">
        <v>0</v>
      </c>
      <c r="BK11" s="16">
        <v>8.3333333333333301E-2</v>
      </c>
      <c r="BL11" s="16">
        <v>5.8823529411764698E-2</v>
      </c>
      <c r="BM11" s="16">
        <v>0.13888888888888901</v>
      </c>
      <c r="BN11" s="16">
        <v>5.5555555555555601E-2</v>
      </c>
      <c r="BO11" s="16"/>
      <c r="BP11" s="16">
        <v>5.1114023591087798E-2</v>
      </c>
      <c r="BQ11" s="16"/>
      <c r="BR11" s="16">
        <v>6.2068965517241399E-2</v>
      </c>
      <c r="BS11" s="16"/>
      <c r="BT11" s="16">
        <v>5.5944055944055902E-2</v>
      </c>
    </row>
    <row r="12" spans="2:72" ht="16" x14ac:dyDescent="0.2">
      <c r="B12" s="17" t="s">
        <v>171</v>
      </c>
      <c r="C12" s="16">
        <v>8.4915084915084899E-2</v>
      </c>
      <c r="D12" s="16">
        <v>7.8260869565217397E-2</v>
      </c>
      <c r="E12" s="16">
        <v>7.5630252100840303E-2</v>
      </c>
      <c r="F12" s="16">
        <v>6.8181818181818205E-2</v>
      </c>
      <c r="G12" s="16">
        <v>0.14705882352941199</v>
      </c>
      <c r="H12" s="16">
        <v>7.1428571428571397E-2</v>
      </c>
      <c r="I12" s="16">
        <v>7.4468085106383003E-2</v>
      </c>
      <c r="J12" s="16">
        <v>0.104477611940299</v>
      </c>
      <c r="K12" s="16">
        <v>9.6774193548387094E-2</v>
      </c>
      <c r="L12" s="16">
        <v>8.98876404494382E-2</v>
      </c>
      <c r="M12" s="16">
        <v>0.05</v>
      </c>
      <c r="N12" s="16">
        <v>8.8235294117647106E-2</v>
      </c>
      <c r="O12" s="16">
        <v>0.14285714285714299</v>
      </c>
      <c r="P12" s="16"/>
      <c r="Q12" s="16">
        <v>6.3492063492063502E-2</v>
      </c>
      <c r="R12" s="16">
        <v>9.85915492957746E-2</v>
      </c>
      <c r="S12" s="16">
        <v>9.6774193548387094E-2</v>
      </c>
      <c r="T12" s="16">
        <v>0.11267605633802801</v>
      </c>
      <c r="U12" s="16">
        <v>4.8387096774193498E-2</v>
      </c>
      <c r="V12" s="16">
        <v>0.12871287128712899</v>
      </c>
      <c r="W12" s="16">
        <v>0.105263157894737</v>
      </c>
      <c r="X12" s="16">
        <v>5.31914893617021E-2</v>
      </c>
      <c r="Y12" s="16">
        <v>7.4585635359115998E-2</v>
      </c>
      <c r="Z12" s="16"/>
      <c r="AA12" s="16">
        <v>9.7426470588235295E-2</v>
      </c>
      <c r="AB12" s="16">
        <v>7.0175438596491196E-2</v>
      </c>
      <c r="AC12" s="16"/>
      <c r="AD12" s="16">
        <v>9.3525179856115095E-2</v>
      </c>
      <c r="AE12" s="16">
        <v>9.2307692307692299E-2</v>
      </c>
      <c r="AF12" s="16">
        <v>0.14285714285714299</v>
      </c>
      <c r="AG12" s="16">
        <v>9.375E-2</v>
      </c>
      <c r="AH12" s="16">
        <v>0.102564102564103</v>
      </c>
      <c r="AI12" s="16">
        <v>4.3478260869565202E-2</v>
      </c>
      <c r="AJ12" s="16">
        <v>9.2436974789915999E-2</v>
      </c>
      <c r="AK12" s="16">
        <v>3.3707865168539297E-2</v>
      </c>
      <c r="AL12" s="16">
        <v>9.5744680851063801E-2</v>
      </c>
      <c r="AM12" s="16">
        <v>8.3333333333333301E-2</v>
      </c>
      <c r="AN12" s="16"/>
      <c r="AO12" s="16">
        <v>9.1836734693877597E-2</v>
      </c>
      <c r="AP12" s="16">
        <v>9.1633466135458197E-2</v>
      </c>
      <c r="AQ12" s="16">
        <v>8.5714285714285701E-2</v>
      </c>
      <c r="AR12" s="16">
        <v>6.18556701030928E-2</v>
      </c>
      <c r="AS12" s="16">
        <v>8.6206896551724102E-2</v>
      </c>
      <c r="AT12" s="16">
        <v>0</v>
      </c>
      <c r="AU12" s="16"/>
      <c r="AV12" s="16">
        <v>6.25E-2</v>
      </c>
      <c r="AW12" s="16">
        <v>0</v>
      </c>
      <c r="AX12" s="16">
        <v>0.12037037037037</v>
      </c>
      <c r="AY12" s="16">
        <v>8.3333333333333301E-2</v>
      </c>
      <c r="AZ12" s="16">
        <v>0.28571428571428598</v>
      </c>
      <c r="BA12" s="16">
        <v>0.10294117647058799</v>
      </c>
      <c r="BB12" s="16">
        <v>7.69230769230769E-2</v>
      </c>
      <c r="BC12" s="16">
        <v>0.16666666666666699</v>
      </c>
      <c r="BD12" s="16">
        <v>0.14285714285714299</v>
      </c>
      <c r="BE12" s="16">
        <v>7.7294685990338202E-2</v>
      </c>
      <c r="BF12" s="16">
        <v>5.4545454545454501E-2</v>
      </c>
      <c r="BG12" s="16">
        <v>5.8823529411764698E-2</v>
      </c>
      <c r="BH12" s="16">
        <v>4.4444444444444398E-2</v>
      </c>
      <c r="BI12" s="16">
        <v>0.1</v>
      </c>
      <c r="BJ12" s="16">
        <v>0</v>
      </c>
      <c r="BK12" s="16">
        <v>4.1666666666666699E-2</v>
      </c>
      <c r="BL12" s="16">
        <v>0.15686274509803899</v>
      </c>
      <c r="BM12" s="16">
        <v>5.5555555555555601E-2</v>
      </c>
      <c r="BN12" s="16">
        <v>0.11111111111111099</v>
      </c>
      <c r="BO12" s="16"/>
      <c r="BP12" s="16">
        <v>8.1258191349934505E-2</v>
      </c>
      <c r="BQ12" s="16"/>
      <c r="BR12" s="16">
        <v>8.2758620689655199E-2</v>
      </c>
      <c r="BS12" s="16"/>
      <c r="BT12" s="16">
        <v>6.9930069930069894E-2</v>
      </c>
    </row>
    <row r="13" spans="2:72" ht="16" x14ac:dyDescent="0.2">
      <c r="B13" s="17" t="s">
        <v>172</v>
      </c>
      <c r="C13" s="16">
        <v>6.5934065934065894E-2</v>
      </c>
      <c r="D13" s="16">
        <v>4.9275362318840603E-2</v>
      </c>
      <c r="E13" s="16">
        <v>0.10084033613445401</v>
      </c>
      <c r="F13" s="16">
        <v>2.27272727272727E-2</v>
      </c>
      <c r="G13" s="16">
        <v>0.11764705882352899</v>
      </c>
      <c r="H13" s="16">
        <v>7.1428571428571397E-2</v>
      </c>
      <c r="I13" s="16">
        <v>8.5106382978723402E-2</v>
      </c>
      <c r="J13" s="16">
        <v>1.49253731343284E-2</v>
      </c>
      <c r="K13" s="16">
        <v>0.12903225806451599</v>
      </c>
      <c r="L13" s="16">
        <v>7.8651685393258397E-2</v>
      </c>
      <c r="M13" s="16">
        <v>7.4999999999999997E-2</v>
      </c>
      <c r="N13" s="16">
        <v>2.9411764705882401E-2</v>
      </c>
      <c r="O13" s="16">
        <v>0</v>
      </c>
      <c r="P13" s="16"/>
      <c r="Q13" s="16">
        <v>3.1746031746031703E-2</v>
      </c>
      <c r="R13" s="16">
        <v>2.8169014084507001E-2</v>
      </c>
      <c r="S13" s="16">
        <v>4.8387096774193498E-2</v>
      </c>
      <c r="T13" s="16">
        <v>9.85915492957746E-2</v>
      </c>
      <c r="U13" s="16">
        <v>6.4516129032258104E-2</v>
      </c>
      <c r="V13" s="16">
        <v>6.9306930693069299E-2</v>
      </c>
      <c r="W13" s="16">
        <v>7.0175438596491196E-2</v>
      </c>
      <c r="X13" s="16">
        <v>5.31914893617021E-2</v>
      </c>
      <c r="Y13" s="16">
        <v>7.7348066298342497E-2</v>
      </c>
      <c r="Z13" s="16"/>
      <c r="AA13" s="16">
        <v>6.0661764705882401E-2</v>
      </c>
      <c r="AB13" s="16">
        <v>7.2368421052631596E-2</v>
      </c>
      <c r="AC13" s="16"/>
      <c r="AD13" s="16">
        <v>5.0359712230215799E-2</v>
      </c>
      <c r="AE13" s="16">
        <v>7.69230769230769E-2</v>
      </c>
      <c r="AF13" s="16">
        <v>4.7619047619047603E-2</v>
      </c>
      <c r="AG13" s="16">
        <v>0.125</v>
      </c>
      <c r="AH13" s="16">
        <v>5.1282051282051301E-2</v>
      </c>
      <c r="AI13" s="16">
        <v>6.5217391304347797E-2</v>
      </c>
      <c r="AJ13" s="16">
        <v>4.20168067226891E-2</v>
      </c>
      <c r="AK13" s="16">
        <v>4.49438202247191E-2</v>
      </c>
      <c r="AL13" s="16">
        <v>3.1914893617021302E-2</v>
      </c>
      <c r="AM13" s="16">
        <v>0.102564102564103</v>
      </c>
      <c r="AN13" s="16"/>
      <c r="AO13" s="16">
        <v>7.1428571428571397E-2</v>
      </c>
      <c r="AP13" s="16">
        <v>5.97609561752988E-2</v>
      </c>
      <c r="AQ13" s="16">
        <v>6.2857142857142903E-2</v>
      </c>
      <c r="AR13" s="16">
        <v>8.2474226804123696E-2</v>
      </c>
      <c r="AS13" s="16">
        <v>6.8965517241379296E-2</v>
      </c>
      <c r="AT13" s="16">
        <v>0</v>
      </c>
      <c r="AU13" s="16"/>
      <c r="AV13" s="16">
        <v>6.25E-2</v>
      </c>
      <c r="AW13" s="16">
        <v>0</v>
      </c>
      <c r="AX13" s="16">
        <v>4.6296296296296301E-2</v>
      </c>
      <c r="AY13" s="16">
        <v>0.16666666666666699</v>
      </c>
      <c r="AZ13" s="16">
        <v>0</v>
      </c>
      <c r="BA13" s="16">
        <v>4.4117647058823498E-2</v>
      </c>
      <c r="BB13" s="16">
        <v>1.9230769230769201E-2</v>
      </c>
      <c r="BC13" s="16">
        <v>6.6666666666666693E-2</v>
      </c>
      <c r="BD13" s="16">
        <v>0.14285714285714299</v>
      </c>
      <c r="BE13" s="16">
        <v>4.8309178743961401E-2</v>
      </c>
      <c r="BF13" s="16">
        <v>0.118181818181818</v>
      </c>
      <c r="BG13" s="16">
        <v>0.11764705882352899</v>
      </c>
      <c r="BH13" s="16">
        <v>4.4444444444444398E-2</v>
      </c>
      <c r="BI13" s="16">
        <v>0.05</v>
      </c>
      <c r="BJ13" s="16">
        <v>0.133333333333333</v>
      </c>
      <c r="BK13" s="16">
        <v>0.125</v>
      </c>
      <c r="BL13" s="16">
        <v>0.13725490196078399</v>
      </c>
      <c r="BM13" s="16">
        <v>5.5555555555555601E-2</v>
      </c>
      <c r="BN13" s="16">
        <v>2.7777777777777801E-2</v>
      </c>
      <c r="BO13" s="16"/>
      <c r="BP13" s="16">
        <v>6.5530799475753604E-2</v>
      </c>
      <c r="BQ13" s="16"/>
      <c r="BR13" s="16">
        <v>6.7241379310344795E-2</v>
      </c>
      <c r="BS13" s="16"/>
      <c r="BT13" s="16">
        <v>6.2937062937062901E-2</v>
      </c>
    </row>
    <row r="14" spans="2:72" ht="16" x14ac:dyDescent="0.2">
      <c r="B14" s="17" t="s">
        <v>205</v>
      </c>
      <c r="C14" s="16">
        <v>0.13886113886113899</v>
      </c>
      <c r="D14" s="16">
        <v>0.115942028985507</v>
      </c>
      <c r="E14" s="16">
        <v>0.109243697478992</v>
      </c>
      <c r="F14" s="16">
        <v>0.18181818181818199</v>
      </c>
      <c r="G14" s="16">
        <v>0.11764705882352899</v>
      </c>
      <c r="H14" s="16">
        <v>0.14285714285714299</v>
      </c>
      <c r="I14" s="16">
        <v>0.159574468085106</v>
      </c>
      <c r="J14" s="16">
        <v>0.22388059701492499</v>
      </c>
      <c r="K14" s="16">
        <v>9.6774193548387094E-2</v>
      </c>
      <c r="L14" s="16">
        <v>0.17977528089887601</v>
      </c>
      <c r="M14" s="16">
        <v>0.125</v>
      </c>
      <c r="N14" s="16">
        <v>0.23529411764705899</v>
      </c>
      <c r="O14" s="16">
        <v>0</v>
      </c>
      <c r="P14" s="16"/>
      <c r="Q14" s="16">
        <v>0.206349206349206</v>
      </c>
      <c r="R14" s="16">
        <v>0.21126760563380301</v>
      </c>
      <c r="S14" s="16">
        <v>0.241935483870968</v>
      </c>
      <c r="T14" s="16">
        <v>0.19718309859154901</v>
      </c>
      <c r="U14" s="16">
        <v>0.19354838709677399</v>
      </c>
      <c r="V14" s="16">
        <v>8.9108910891089105E-2</v>
      </c>
      <c r="W14" s="16">
        <v>0.13157894736842099</v>
      </c>
      <c r="X14" s="16">
        <v>8.5106382978723402E-2</v>
      </c>
      <c r="Y14" s="16">
        <v>0.10497237569060799</v>
      </c>
      <c r="Z14" s="16"/>
      <c r="AA14" s="16">
        <v>0.17095588235294101</v>
      </c>
      <c r="AB14" s="16">
        <v>0.100877192982456</v>
      </c>
      <c r="AC14" s="16"/>
      <c r="AD14" s="16">
        <v>0.201438848920863</v>
      </c>
      <c r="AE14" s="16">
        <v>0.18461538461538499</v>
      </c>
      <c r="AF14" s="16">
        <v>0.158730158730159</v>
      </c>
      <c r="AG14" s="16">
        <v>0.13541666666666699</v>
      </c>
      <c r="AH14" s="16">
        <v>0.115384615384615</v>
      </c>
      <c r="AI14" s="16">
        <v>0.15217391304347799</v>
      </c>
      <c r="AJ14" s="16">
        <v>0.11764705882352899</v>
      </c>
      <c r="AK14" s="16">
        <v>8.98876404494382E-2</v>
      </c>
      <c r="AL14" s="16">
        <v>9.5744680851063801E-2</v>
      </c>
      <c r="AM14" s="16">
        <v>0.121794871794872</v>
      </c>
      <c r="AN14" s="16"/>
      <c r="AO14" s="16">
        <v>0.17091836734693899</v>
      </c>
      <c r="AP14" s="16">
        <v>0.127490039840637</v>
      </c>
      <c r="AQ14" s="16">
        <v>0.13714285714285701</v>
      </c>
      <c r="AR14" s="16">
        <v>8.2474226804123696E-2</v>
      </c>
      <c r="AS14" s="16">
        <v>6.8965517241379296E-2</v>
      </c>
      <c r="AT14" s="16">
        <v>0.15</v>
      </c>
      <c r="AU14" s="16"/>
      <c r="AV14" s="16">
        <v>6.25E-2</v>
      </c>
      <c r="AW14" s="16">
        <v>0</v>
      </c>
      <c r="AX14" s="16">
        <v>8.3333333333333301E-2</v>
      </c>
      <c r="AY14" s="16">
        <v>8.3333333333333301E-2</v>
      </c>
      <c r="AZ14" s="16">
        <v>0</v>
      </c>
      <c r="BA14" s="16">
        <v>0.220588235294118</v>
      </c>
      <c r="BB14" s="16">
        <v>0.105769230769231</v>
      </c>
      <c r="BC14" s="16">
        <v>0.133333333333333</v>
      </c>
      <c r="BD14" s="16">
        <v>0.19047619047618999</v>
      </c>
      <c r="BE14" s="16">
        <v>0.101449275362319</v>
      </c>
      <c r="BF14" s="16">
        <v>0.13636363636363599</v>
      </c>
      <c r="BG14" s="16">
        <v>0.29411764705882398</v>
      </c>
      <c r="BH14" s="16">
        <v>0.14444444444444399</v>
      </c>
      <c r="BI14" s="16">
        <v>0.2</v>
      </c>
      <c r="BJ14" s="16">
        <v>0.2</v>
      </c>
      <c r="BK14" s="16">
        <v>0.16666666666666699</v>
      </c>
      <c r="BL14" s="16">
        <v>0.15686274509803899</v>
      </c>
      <c r="BM14" s="16">
        <v>0.22222222222222199</v>
      </c>
      <c r="BN14" s="16">
        <v>0.25</v>
      </c>
      <c r="BO14" s="16"/>
      <c r="BP14" s="16">
        <v>0.12581913499344699</v>
      </c>
      <c r="BQ14" s="16"/>
      <c r="BR14" s="16">
        <v>0.12758620689655201</v>
      </c>
      <c r="BS14" s="16"/>
      <c r="BT14" s="16">
        <v>0.11888111888111901</v>
      </c>
    </row>
    <row r="15" spans="2:72" ht="16" x14ac:dyDescent="0.2">
      <c r="B15" s="17" t="s">
        <v>206</v>
      </c>
      <c r="C15" s="16">
        <v>0.10289710289710299</v>
      </c>
      <c r="D15" s="16">
        <v>8.6956521739130405E-2</v>
      </c>
      <c r="E15" s="16">
        <v>0.126050420168067</v>
      </c>
      <c r="F15" s="16">
        <v>9.0909090909090898E-2</v>
      </c>
      <c r="G15" s="16">
        <v>0.13235294117647101</v>
      </c>
      <c r="H15" s="16">
        <v>0.160714285714286</v>
      </c>
      <c r="I15" s="16">
        <v>0.117021276595745</v>
      </c>
      <c r="J15" s="16">
        <v>0.104477611940299</v>
      </c>
      <c r="K15" s="16">
        <v>9.6774193548387094E-2</v>
      </c>
      <c r="L15" s="16">
        <v>4.49438202247191E-2</v>
      </c>
      <c r="M15" s="16">
        <v>0.17499999999999999</v>
      </c>
      <c r="N15" s="16">
        <v>2.9411764705882401E-2</v>
      </c>
      <c r="O15" s="16">
        <v>0.214285714285714</v>
      </c>
      <c r="P15" s="16"/>
      <c r="Q15" s="16">
        <v>7.9365079365079402E-2</v>
      </c>
      <c r="R15" s="16">
        <v>0.11267605633802801</v>
      </c>
      <c r="S15" s="16">
        <v>4.8387096774193498E-2</v>
      </c>
      <c r="T15" s="16">
        <v>9.85915492957746E-2</v>
      </c>
      <c r="U15" s="16">
        <v>0.14516129032258099</v>
      </c>
      <c r="V15" s="16">
        <v>0.10891089108910899</v>
      </c>
      <c r="W15" s="16">
        <v>0.105263157894737</v>
      </c>
      <c r="X15" s="16">
        <v>0.117021276595745</v>
      </c>
      <c r="Y15" s="16">
        <v>0.102209944751381</v>
      </c>
      <c r="Z15" s="16"/>
      <c r="AA15" s="16">
        <v>0.10110294117647101</v>
      </c>
      <c r="AB15" s="16">
        <v>0.105263157894737</v>
      </c>
      <c r="AC15" s="16"/>
      <c r="AD15" s="16">
        <v>8.6330935251798593E-2</v>
      </c>
      <c r="AE15" s="16">
        <v>0.16923076923076899</v>
      </c>
      <c r="AF15" s="16">
        <v>7.9365079365079402E-2</v>
      </c>
      <c r="AG15" s="16">
        <v>0.125</v>
      </c>
      <c r="AH15" s="16">
        <v>7.69230769230769E-2</v>
      </c>
      <c r="AI15" s="16">
        <v>0.119565217391304</v>
      </c>
      <c r="AJ15" s="16">
        <v>6.7226890756302504E-2</v>
      </c>
      <c r="AK15" s="16">
        <v>0.101123595505618</v>
      </c>
      <c r="AL15" s="16">
        <v>0.10638297872340401</v>
      </c>
      <c r="AM15" s="16">
        <v>0.115384615384615</v>
      </c>
      <c r="AN15" s="16"/>
      <c r="AO15" s="16">
        <v>0.125</v>
      </c>
      <c r="AP15" s="16">
        <v>8.7649402390438294E-2</v>
      </c>
      <c r="AQ15" s="16">
        <v>8.5714285714285701E-2</v>
      </c>
      <c r="AR15" s="16">
        <v>0.10309278350515499</v>
      </c>
      <c r="AS15" s="16">
        <v>8.6206896551724102E-2</v>
      </c>
      <c r="AT15" s="16">
        <v>0.1</v>
      </c>
      <c r="AU15" s="16"/>
      <c r="AV15" s="16">
        <v>0.1875</v>
      </c>
      <c r="AW15" s="16">
        <v>0.4</v>
      </c>
      <c r="AX15" s="16">
        <v>9.2592592592592601E-2</v>
      </c>
      <c r="AY15" s="16">
        <v>0.16666666666666699</v>
      </c>
      <c r="AZ15" s="16">
        <v>0.14285714285714299</v>
      </c>
      <c r="BA15" s="16">
        <v>0.10294117647058799</v>
      </c>
      <c r="BB15" s="16">
        <v>9.6153846153846201E-2</v>
      </c>
      <c r="BC15" s="16">
        <v>6.6666666666666693E-2</v>
      </c>
      <c r="BD15" s="16">
        <v>9.5238095238095205E-2</v>
      </c>
      <c r="BE15" s="16">
        <v>0.101449275362319</v>
      </c>
      <c r="BF15" s="16">
        <v>0.12727272727272701</v>
      </c>
      <c r="BG15" s="16">
        <v>5.8823529411764698E-2</v>
      </c>
      <c r="BH15" s="16">
        <v>0.11111111111111099</v>
      </c>
      <c r="BI15" s="16">
        <v>0.2</v>
      </c>
      <c r="BJ15" s="16">
        <v>0</v>
      </c>
      <c r="BK15" s="16">
        <v>0.14583333333333301</v>
      </c>
      <c r="BL15" s="16">
        <v>1.9607843137254902E-2</v>
      </c>
      <c r="BM15" s="16">
        <v>8.3333333333333301E-2</v>
      </c>
      <c r="BN15" s="16">
        <v>8.3333333333333301E-2</v>
      </c>
      <c r="BO15" s="16"/>
      <c r="BP15" s="16">
        <v>9.5674967234600297E-2</v>
      </c>
      <c r="BQ15" s="16"/>
      <c r="BR15" s="16">
        <v>8.9655172413793102E-2</v>
      </c>
      <c r="BS15" s="16"/>
      <c r="BT15" s="16">
        <v>9.5571095571095596E-2</v>
      </c>
    </row>
    <row r="16" spans="2:72" ht="16" x14ac:dyDescent="0.2">
      <c r="B16" s="17" t="s">
        <v>207</v>
      </c>
      <c r="C16" s="16">
        <v>0.12687312687312699</v>
      </c>
      <c r="D16" s="16">
        <v>0.13623188405797099</v>
      </c>
      <c r="E16" s="16">
        <v>8.40336134453782E-2</v>
      </c>
      <c r="F16" s="16">
        <v>0.15909090909090901</v>
      </c>
      <c r="G16" s="16">
        <v>7.3529411764705899E-2</v>
      </c>
      <c r="H16" s="16">
        <v>0.107142857142857</v>
      </c>
      <c r="I16" s="16">
        <v>0.170212765957447</v>
      </c>
      <c r="J16" s="16">
        <v>0.119402985074627</v>
      </c>
      <c r="K16" s="16">
        <v>0.12903225806451599</v>
      </c>
      <c r="L16" s="16">
        <v>8.98876404494382E-2</v>
      </c>
      <c r="M16" s="16">
        <v>0.22500000000000001</v>
      </c>
      <c r="N16" s="16">
        <v>0.17647058823529399</v>
      </c>
      <c r="O16" s="16">
        <v>7.1428571428571397E-2</v>
      </c>
      <c r="P16" s="16"/>
      <c r="Q16" s="16">
        <v>0.11111111111111099</v>
      </c>
      <c r="R16" s="16">
        <v>8.4507042253521097E-2</v>
      </c>
      <c r="S16" s="16">
        <v>0.112903225806452</v>
      </c>
      <c r="T16" s="16">
        <v>0.154929577464789</v>
      </c>
      <c r="U16" s="16">
        <v>0.14516129032258099</v>
      </c>
      <c r="V16" s="16">
        <v>0.21782178217821799</v>
      </c>
      <c r="W16" s="16">
        <v>0.140350877192982</v>
      </c>
      <c r="X16" s="16">
        <v>0.13829787234042601</v>
      </c>
      <c r="Y16" s="16">
        <v>9.9447513812154706E-2</v>
      </c>
      <c r="Z16" s="16"/>
      <c r="AA16" s="16">
        <v>0.14338235294117599</v>
      </c>
      <c r="AB16" s="16">
        <v>0.107456140350877</v>
      </c>
      <c r="AC16" s="16"/>
      <c r="AD16" s="16">
        <v>8.6330935251798593E-2</v>
      </c>
      <c r="AE16" s="16">
        <v>0.123076923076923</v>
      </c>
      <c r="AF16" s="16">
        <v>0.158730158730159</v>
      </c>
      <c r="AG16" s="16">
        <v>0.125</v>
      </c>
      <c r="AH16" s="16">
        <v>0.256410256410256</v>
      </c>
      <c r="AI16" s="16">
        <v>0.108695652173913</v>
      </c>
      <c r="AJ16" s="16">
        <v>0.16806722689075601</v>
      </c>
      <c r="AK16" s="16">
        <v>0.13483146067415699</v>
      </c>
      <c r="AL16" s="16">
        <v>0.10638297872340401</v>
      </c>
      <c r="AM16" s="16">
        <v>7.0512820512820498E-2</v>
      </c>
      <c r="AN16" s="16"/>
      <c r="AO16" s="16">
        <v>0.13775510204081601</v>
      </c>
      <c r="AP16" s="16">
        <v>0.131474103585657</v>
      </c>
      <c r="AQ16" s="16">
        <v>9.1428571428571401E-2</v>
      </c>
      <c r="AR16" s="16">
        <v>0.123711340206186</v>
      </c>
      <c r="AS16" s="16">
        <v>8.6206896551724102E-2</v>
      </c>
      <c r="AT16" s="16">
        <v>0.2</v>
      </c>
      <c r="AU16" s="16"/>
      <c r="AV16" s="16">
        <v>6.25E-2</v>
      </c>
      <c r="AW16" s="16">
        <v>0.2</v>
      </c>
      <c r="AX16" s="16">
        <v>0.13888888888888901</v>
      </c>
      <c r="AY16" s="16">
        <v>0.25</v>
      </c>
      <c r="AZ16" s="16">
        <v>0.42857142857142899</v>
      </c>
      <c r="BA16" s="16">
        <v>7.3529411764705899E-2</v>
      </c>
      <c r="BB16" s="16">
        <v>0.144230769230769</v>
      </c>
      <c r="BC16" s="16">
        <v>0.1</v>
      </c>
      <c r="BD16" s="16">
        <v>0.14285714285714299</v>
      </c>
      <c r="BE16" s="16">
        <v>0.101449275362319</v>
      </c>
      <c r="BF16" s="16">
        <v>0.1</v>
      </c>
      <c r="BG16" s="16">
        <v>5.8823529411764698E-2</v>
      </c>
      <c r="BH16" s="16">
        <v>0.133333333333333</v>
      </c>
      <c r="BI16" s="16">
        <v>0.25</v>
      </c>
      <c r="BJ16" s="16">
        <v>6.6666666666666693E-2</v>
      </c>
      <c r="BK16" s="16">
        <v>0.22916666666666699</v>
      </c>
      <c r="BL16" s="16">
        <v>0.17647058823529399</v>
      </c>
      <c r="BM16" s="16">
        <v>8.3333333333333301E-2</v>
      </c>
      <c r="BN16" s="16">
        <v>0.11111111111111099</v>
      </c>
      <c r="BO16" s="16"/>
      <c r="BP16" s="16">
        <v>0.12844036697247699</v>
      </c>
      <c r="BQ16" s="16"/>
      <c r="BR16" s="16">
        <v>0.11034482758620701</v>
      </c>
      <c r="BS16" s="16"/>
      <c r="BT16" s="16">
        <v>0.125874125874126</v>
      </c>
    </row>
    <row r="17" spans="2:72" ht="16" x14ac:dyDescent="0.2">
      <c r="B17" s="17" t="s">
        <v>208</v>
      </c>
      <c r="C17" s="16">
        <v>0.137862137862138</v>
      </c>
      <c r="D17" s="16">
        <v>0.12753623188405799</v>
      </c>
      <c r="E17" s="16">
        <v>0.159663865546218</v>
      </c>
      <c r="F17" s="16">
        <v>0.13636363636363599</v>
      </c>
      <c r="G17" s="16">
        <v>0.14705882352941199</v>
      </c>
      <c r="H17" s="16">
        <v>0.125</v>
      </c>
      <c r="I17" s="16">
        <v>0.12765957446808501</v>
      </c>
      <c r="J17" s="16">
        <v>0.14925373134328401</v>
      </c>
      <c r="K17" s="16">
        <v>0.16129032258064499</v>
      </c>
      <c r="L17" s="16">
        <v>0.14606741573033699</v>
      </c>
      <c r="M17" s="16">
        <v>0.1</v>
      </c>
      <c r="N17" s="16">
        <v>0.14705882352941199</v>
      </c>
      <c r="O17" s="16">
        <v>0.214285714285714</v>
      </c>
      <c r="P17" s="16"/>
      <c r="Q17" s="16">
        <v>9.5238095238095205E-2</v>
      </c>
      <c r="R17" s="16">
        <v>0.11267605633802801</v>
      </c>
      <c r="S17" s="16">
        <v>0.14516129032258099</v>
      </c>
      <c r="T17" s="16">
        <v>9.85915492957746E-2</v>
      </c>
      <c r="U17" s="16">
        <v>0.16129032258064499</v>
      </c>
      <c r="V17" s="16">
        <v>8.9108910891089105E-2</v>
      </c>
      <c r="W17" s="16">
        <v>0.16666666666666699</v>
      </c>
      <c r="X17" s="16">
        <v>0.180851063829787</v>
      </c>
      <c r="Y17" s="16">
        <v>0.14640883977900601</v>
      </c>
      <c r="Z17" s="16"/>
      <c r="AA17" s="16">
        <v>0.125</v>
      </c>
      <c r="AB17" s="16">
        <v>0.15350877192982501</v>
      </c>
      <c r="AC17" s="16"/>
      <c r="AD17" s="16">
        <v>0.12230215827338101</v>
      </c>
      <c r="AE17" s="16">
        <v>7.69230769230769E-2</v>
      </c>
      <c r="AF17" s="16">
        <v>6.3492063492063502E-2</v>
      </c>
      <c r="AG17" s="16">
        <v>0.114583333333333</v>
      </c>
      <c r="AH17" s="16">
        <v>7.69230769230769E-2</v>
      </c>
      <c r="AI17" s="16">
        <v>0.173913043478261</v>
      </c>
      <c r="AJ17" s="16">
        <v>0.16806722689075601</v>
      </c>
      <c r="AK17" s="16">
        <v>0.15730337078651699</v>
      </c>
      <c r="AL17" s="16">
        <v>0.24468085106383</v>
      </c>
      <c r="AM17" s="16">
        <v>0.121794871794872</v>
      </c>
      <c r="AN17" s="16"/>
      <c r="AO17" s="16">
        <v>0.13265306122449</v>
      </c>
      <c r="AP17" s="16">
        <v>0.151394422310757</v>
      </c>
      <c r="AQ17" s="16">
        <v>0.13142857142857101</v>
      </c>
      <c r="AR17" s="16">
        <v>0.164948453608247</v>
      </c>
      <c r="AS17" s="16">
        <v>0.12068965517241401</v>
      </c>
      <c r="AT17" s="16">
        <v>0.1</v>
      </c>
      <c r="AU17" s="16"/>
      <c r="AV17" s="16">
        <v>0.25</v>
      </c>
      <c r="AW17" s="16">
        <v>0.2</v>
      </c>
      <c r="AX17" s="16">
        <v>0.13888888888888901</v>
      </c>
      <c r="AY17" s="16">
        <v>8.3333333333333301E-2</v>
      </c>
      <c r="AZ17" s="16">
        <v>0</v>
      </c>
      <c r="BA17" s="16">
        <v>0.13235294117647101</v>
      </c>
      <c r="BB17" s="16">
        <v>0.18269230769230799</v>
      </c>
      <c r="BC17" s="16">
        <v>6.6666666666666693E-2</v>
      </c>
      <c r="BD17" s="16">
        <v>0</v>
      </c>
      <c r="BE17" s="16">
        <v>0.164251207729469</v>
      </c>
      <c r="BF17" s="16">
        <v>0.109090909090909</v>
      </c>
      <c r="BG17" s="16">
        <v>0.17647058823529399</v>
      </c>
      <c r="BH17" s="16">
        <v>0.18888888888888899</v>
      </c>
      <c r="BI17" s="16">
        <v>0.05</v>
      </c>
      <c r="BJ17" s="16">
        <v>0.266666666666667</v>
      </c>
      <c r="BK17" s="16">
        <v>4.1666666666666699E-2</v>
      </c>
      <c r="BL17" s="16">
        <v>9.8039215686274495E-2</v>
      </c>
      <c r="BM17" s="16">
        <v>0.11111111111111099</v>
      </c>
      <c r="BN17" s="16">
        <v>0.13888888888888901</v>
      </c>
      <c r="BO17" s="16"/>
      <c r="BP17" s="16">
        <v>0.14809960681520301</v>
      </c>
      <c r="BQ17" s="16"/>
      <c r="BR17" s="16">
        <v>0.13793103448275901</v>
      </c>
      <c r="BS17" s="16"/>
      <c r="BT17" s="16">
        <v>0.15384615384615399</v>
      </c>
    </row>
    <row r="18" spans="2:72" ht="16" x14ac:dyDescent="0.2">
      <c r="B18" s="17" t="s">
        <v>209</v>
      </c>
      <c r="C18" s="16">
        <v>0.10289710289710299</v>
      </c>
      <c r="D18" s="16">
        <v>0.133333333333333</v>
      </c>
      <c r="E18" s="16">
        <v>9.2436974789915999E-2</v>
      </c>
      <c r="F18" s="16">
        <v>0.13636363636363599</v>
      </c>
      <c r="G18" s="16">
        <v>0.10294117647058799</v>
      </c>
      <c r="H18" s="16">
        <v>7.1428571428571397E-2</v>
      </c>
      <c r="I18" s="16">
        <v>5.31914893617021E-2</v>
      </c>
      <c r="J18" s="16">
        <v>5.9701492537313397E-2</v>
      </c>
      <c r="K18" s="16">
        <v>9.6774193548387094E-2</v>
      </c>
      <c r="L18" s="16">
        <v>8.98876404494382E-2</v>
      </c>
      <c r="M18" s="16">
        <v>7.4999999999999997E-2</v>
      </c>
      <c r="N18" s="16">
        <v>8.8235294117647106E-2</v>
      </c>
      <c r="O18" s="16">
        <v>0.214285714285714</v>
      </c>
      <c r="P18" s="16"/>
      <c r="Q18" s="16">
        <v>7.9365079365079402E-2</v>
      </c>
      <c r="R18" s="16">
        <v>2.8169014084507001E-2</v>
      </c>
      <c r="S18" s="16">
        <v>8.0645161290322606E-2</v>
      </c>
      <c r="T18" s="16">
        <v>9.85915492957746E-2</v>
      </c>
      <c r="U18" s="16">
        <v>0.112903225806452</v>
      </c>
      <c r="V18" s="16">
        <v>0.13861386138613899</v>
      </c>
      <c r="W18" s="16">
        <v>8.7719298245614002E-2</v>
      </c>
      <c r="X18" s="16">
        <v>0.14893617021276601</v>
      </c>
      <c r="Y18" s="16">
        <v>0.10773480662983401</v>
      </c>
      <c r="Z18" s="16"/>
      <c r="AA18" s="16">
        <v>9.1911764705882401E-2</v>
      </c>
      <c r="AB18" s="16">
        <v>0.116228070175439</v>
      </c>
      <c r="AC18" s="16"/>
      <c r="AD18" s="16">
        <v>8.6330935251798593E-2</v>
      </c>
      <c r="AE18" s="16">
        <v>6.15384615384615E-2</v>
      </c>
      <c r="AF18" s="16">
        <v>7.9365079365079402E-2</v>
      </c>
      <c r="AG18" s="16">
        <v>0.125</v>
      </c>
      <c r="AH18" s="16">
        <v>0.15384615384615399</v>
      </c>
      <c r="AI18" s="16">
        <v>9.7826086956521702E-2</v>
      </c>
      <c r="AJ18" s="16">
        <v>9.2436974789915999E-2</v>
      </c>
      <c r="AK18" s="16">
        <v>0.13483146067415699</v>
      </c>
      <c r="AL18" s="16">
        <v>0.117021276595745</v>
      </c>
      <c r="AM18" s="16">
        <v>9.6153846153846201E-2</v>
      </c>
      <c r="AN18" s="16"/>
      <c r="AO18" s="16">
        <v>6.1224489795918401E-2</v>
      </c>
      <c r="AP18" s="16">
        <v>8.3665338645418294E-2</v>
      </c>
      <c r="AQ18" s="16">
        <v>0.16571428571428601</v>
      </c>
      <c r="AR18" s="16">
        <v>0.164948453608247</v>
      </c>
      <c r="AS18" s="16">
        <v>0.17241379310344801</v>
      </c>
      <c r="AT18" s="16">
        <v>0.05</v>
      </c>
      <c r="AU18" s="16"/>
      <c r="AV18" s="16">
        <v>6.25E-2</v>
      </c>
      <c r="AW18" s="16">
        <v>0</v>
      </c>
      <c r="AX18" s="16">
        <v>8.3333333333333301E-2</v>
      </c>
      <c r="AY18" s="16">
        <v>0</v>
      </c>
      <c r="AZ18" s="16">
        <v>0</v>
      </c>
      <c r="BA18" s="16">
        <v>7.3529411764705899E-2</v>
      </c>
      <c r="BB18" s="16">
        <v>0.105769230769231</v>
      </c>
      <c r="BC18" s="16">
        <v>0.133333333333333</v>
      </c>
      <c r="BD18" s="16">
        <v>9.5238095238095205E-2</v>
      </c>
      <c r="BE18" s="16">
        <v>0.17874396135265699</v>
      </c>
      <c r="BF18" s="16">
        <v>0.1</v>
      </c>
      <c r="BG18" s="16">
        <v>5.8823529411764698E-2</v>
      </c>
      <c r="BH18" s="16">
        <v>7.7777777777777807E-2</v>
      </c>
      <c r="BI18" s="16">
        <v>0</v>
      </c>
      <c r="BJ18" s="16">
        <v>6.6666666666666693E-2</v>
      </c>
      <c r="BK18" s="16">
        <v>4.1666666666666699E-2</v>
      </c>
      <c r="BL18" s="16">
        <v>3.9215686274509803E-2</v>
      </c>
      <c r="BM18" s="16">
        <v>0.11111111111111099</v>
      </c>
      <c r="BN18" s="16">
        <v>0.16666666666666699</v>
      </c>
      <c r="BO18" s="16"/>
      <c r="BP18" s="16">
        <v>0.114023591087811</v>
      </c>
      <c r="BQ18" s="16"/>
      <c r="BR18" s="16">
        <v>0.11379310344827601</v>
      </c>
      <c r="BS18" s="16"/>
      <c r="BT18" s="16">
        <v>0.11888111888111901</v>
      </c>
    </row>
    <row r="19" spans="2:72" ht="16" x14ac:dyDescent="0.2">
      <c r="B19" s="17" t="s">
        <v>210</v>
      </c>
      <c r="C19" s="18">
        <v>0.125874125874126</v>
      </c>
      <c r="D19" s="18">
        <v>0.147826086956522</v>
      </c>
      <c r="E19" s="18">
        <v>0.109243697478992</v>
      </c>
      <c r="F19" s="18">
        <v>0.11363636363636399</v>
      </c>
      <c r="G19" s="18">
        <v>0.13235294117647101</v>
      </c>
      <c r="H19" s="18">
        <v>0.107142857142857</v>
      </c>
      <c r="I19" s="18">
        <v>0.10638297872340401</v>
      </c>
      <c r="J19" s="18">
        <v>0.119402985074627</v>
      </c>
      <c r="K19" s="18">
        <v>0.12903225806451599</v>
      </c>
      <c r="L19" s="18">
        <v>0.123595505617978</v>
      </c>
      <c r="M19" s="18">
        <v>0.05</v>
      </c>
      <c r="N19" s="18">
        <v>0.14705882352941199</v>
      </c>
      <c r="O19" s="18">
        <v>0.14285714285714299</v>
      </c>
      <c r="P19" s="18"/>
      <c r="Q19" s="18">
        <v>0.206349206349206</v>
      </c>
      <c r="R19" s="18">
        <v>0.140845070422535</v>
      </c>
      <c r="S19" s="18">
        <v>0.14516129032258099</v>
      </c>
      <c r="T19" s="18">
        <v>2.8169014084507001E-2</v>
      </c>
      <c r="U19" s="18">
        <v>6.4516129032258104E-2</v>
      </c>
      <c r="V19" s="18">
        <v>3.9603960396039598E-2</v>
      </c>
      <c r="W19" s="18">
        <v>0.114035087719298</v>
      </c>
      <c r="X19" s="18">
        <v>0.12765957446808501</v>
      </c>
      <c r="Y19" s="18">
        <v>0.162983425414365</v>
      </c>
      <c r="Z19" s="18"/>
      <c r="AA19" s="18">
        <v>0.10110294117647101</v>
      </c>
      <c r="AB19" s="18">
        <v>0.15570175438596501</v>
      </c>
      <c r="AC19" s="18"/>
      <c r="AD19" s="18">
        <v>0.15107913669064699</v>
      </c>
      <c r="AE19" s="18">
        <v>0.107692307692308</v>
      </c>
      <c r="AF19" s="18">
        <v>6.3492063492063502E-2</v>
      </c>
      <c r="AG19" s="18">
        <v>9.375E-2</v>
      </c>
      <c r="AH19" s="18">
        <v>5.1282051282051301E-2</v>
      </c>
      <c r="AI19" s="18">
        <v>0.13043478260869601</v>
      </c>
      <c r="AJ19" s="18">
        <v>0.16806722689075601</v>
      </c>
      <c r="AK19" s="18">
        <v>0.13483146067415699</v>
      </c>
      <c r="AL19" s="18">
        <v>0.13829787234042601</v>
      </c>
      <c r="AM19" s="18">
        <v>0.15384615384615399</v>
      </c>
      <c r="AN19" s="18"/>
      <c r="AO19" s="18">
        <v>8.4183673469387807E-2</v>
      </c>
      <c r="AP19" s="18">
        <v>0.119521912350598</v>
      </c>
      <c r="AQ19" s="18">
        <v>0.154285714285714</v>
      </c>
      <c r="AR19" s="18">
        <v>0.134020618556701</v>
      </c>
      <c r="AS19" s="18">
        <v>0.27586206896551702</v>
      </c>
      <c r="AT19" s="18">
        <v>0.25</v>
      </c>
      <c r="AU19" s="18"/>
      <c r="AV19" s="18">
        <v>0.125</v>
      </c>
      <c r="AW19" s="18">
        <v>0</v>
      </c>
      <c r="AX19" s="18">
        <v>0.240740740740741</v>
      </c>
      <c r="AY19" s="18">
        <v>8.3333333333333301E-2</v>
      </c>
      <c r="AZ19" s="18">
        <v>0.14285714285714299</v>
      </c>
      <c r="BA19" s="18">
        <v>0.13235294117647101</v>
      </c>
      <c r="BB19" s="18">
        <v>9.6153846153846201E-2</v>
      </c>
      <c r="BC19" s="18">
        <v>0.1</v>
      </c>
      <c r="BD19" s="18">
        <v>0.14285714285714299</v>
      </c>
      <c r="BE19" s="18">
        <v>0.16908212560386501</v>
      </c>
      <c r="BF19" s="18">
        <v>0.118181818181818</v>
      </c>
      <c r="BG19" s="18">
        <v>0.11764705882352899</v>
      </c>
      <c r="BH19" s="18">
        <v>8.8888888888888906E-2</v>
      </c>
      <c r="BI19" s="18">
        <v>0</v>
      </c>
      <c r="BJ19" s="18">
        <v>0.2</v>
      </c>
      <c r="BK19" s="18">
        <v>8.3333333333333301E-2</v>
      </c>
      <c r="BL19" s="18">
        <v>3.9215686274509803E-2</v>
      </c>
      <c r="BM19" s="18">
        <v>0.11111111111111099</v>
      </c>
      <c r="BN19" s="18">
        <v>0</v>
      </c>
      <c r="BO19" s="18"/>
      <c r="BP19" s="18">
        <v>0.13106159895150701</v>
      </c>
      <c r="BQ19" s="18"/>
      <c r="BR19" s="18">
        <v>0.14655172413793099</v>
      </c>
      <c r="BS19" s="18"/>
      <c r="BT19" s="18">
        <v>0.13986013986014001</v>
      </c>
    </row>
    <row r="20" spans="2:72" x14ac:dyDescent="0.2">
      <c r="B20" s="15"/>
    </row>
    <row r="21" spans="2:72" x14ac:dyDescent="0.2">
      <c r="B21" t="s">
        <v>93</v>
      </c>
    </row>
    <row r="22" spans="2:72" x14ac:dyDescent="0.2">
      <c r="B22" t="s">
        <v>94</v>
      </c>
    </row>
    <row r="24" spans="2:72" x14ac:dyDescent="0.2">
      <c r="B24"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BT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218</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203</v>
      </c>
      <c r="C8" s="16">
        <v>2.4975024975025E-2</v>
      </c>
      <c r="D8" s="16">
        <v>1.4492753623188401E-2</v>
      </c>
      <c r="E8" s="16">
        <v>3.3613445378151301E-2</v>
      </c>
      <c r="F8" s="16">
        <v>4.5454545454545497E-2</v>
      </c>
      <c r="G8" s="16">
        <v>1.4705882352941201E-2</v>
      </c>
      <c r="H8" s="16">
        <v>1.7857142857142901E-2</v>
      </c>
      <c r="I8" s="16">
        <v>2.1276595744680899E-2</v>
      </c>
      <c r="J8" s="16">
        <v>5.9701492537313397E-2</v>
      </c>
      <c r="K8" s="16">
        <v>3.2258064516128997E-2</v>
      </c>
      <c r="L8" s="16">
        <v>0</v>
      </c>
      <c r="M8" s="16">
        <v>7.4999999999999997E-2</v>
      </c>
      <c r="N8" s="16">
        <v>2.9411764705882401E-2</v>
      </c>
      <c r="O8" s="16">
        <v>7.1428571428571397E-2</v>
      </c>
      <c r="P8" s="16"/>
      <c r="Q8" s="16">
        <v>0.126984126984127</v>
      </c>
      <c r="R8" s="16">
        <v>7.0422535211267595E-2</v>
      </c>
      <c r="S8" s="16">
        <v>6.4516129032258104E-2</v>
      </c>
      <c r="T8" s="16">
        <v>4.2253521126760597E-2</v>
      </c>
      <c r="U8" s="16">
        <v>1.6129032258064498E-2</v>
      </c>
      <c r="V8" s="16">
        <v>0</v>
      </c>
      <c r="W8" s="16">
        <v>8.7719298245613996E-3</v>
      </c>
      <c r="X8" s="16">
        <v>2.1276595744680899E-2</v>
      </c>
      <c r="Y8" s="16">
        <v>2.7624309392265201E-3</v>
      </c>
      <c r="Z8" s="16"/>
      <c r="AA8" s="16">
        <v>4.0441176470588203E-2</v>
      </c>
      <c r="AB8" s="16">
        <v>6.5789473684210497E-3</v>
      </c>
      <c r="AC8" s="16"/>
      <c r="AD8" s="16">
        <v>9.3525179856115095E-2</v>
      </c>
      <c r="AE8" s="16">
        <v>1.5384615384615399E-2</v>
      </c>
      <c r="AF8" s="16">
        <v>1.58730158730159E-2</v>
      </c>
      <c r="AG8" s="16">
        <v>5.2083333333333301E-2</v>
      </c>
      <c r="AH8" s="16">
        <v>1.2820512820512799E-2</v>
      </c>
      <c r="AI8" s="16">
        <v>1.0869565217391301E-2</v>
      </c>
      <c r="AJ8" s="16">
        <v>8.4033613445378096E-3</v>
      </c>
      <c r="AK8" s="16">
        <v>0</v>
      </c>
      <c r="AL8" s="16">
        <v>0</v>
      </c>
      <c r="AM8" s="16">
        <v>6.41025641025641E-3</v>
      </c>
      <c r="AN8" s="16"/>
      <c r="AO8" s="16">
        <v>4.08163265306122E-2</v>
      </c>
      <c r="AP8" s="16">
        <v>1.9920318725099601E-2</v>
      </c>
      <c r="AQ8" s="16">
        <v>1.1428571428571401E-2</v>
      </c>
      <c r="AR8" s="16">
        <v>0</v>
      </c>
      <c r="AS8" s="16">
        <v>0</v>
      </c>
      <c r="AT8" s="16">
        <v>0.05</v>
      </c>
      <c r="AU8" s="16"/>
      <c r="AV8" s="16">
        <v>6.25E-2</v>
      </c>
      <c r="AW8" s="16">
        <v>0</v>
      </c>
      <c r="AX8" s="16">
        <v>1.85185185185185E-2</v>
      </c>
      <c r="AY8" s="16">
        <v>0</v>
      </c>
      <c r="AZ8" s="16">
        <v>0</v>
      </c>
      <c r="BA8" s="16">
        <v>5.8823529411764698E-2</v>
      </c>
      <c r="BB8" s="16">
        <v>3.8461538461538498E-2</v>
      </c>
      <c r="BC8" s="16">
        <v>0</v>
      </c>
      <c r="BD8" s="16">
        <v>0</v>
      </c>
      <c r="BE8" s="16">
        <v>4.8309178743961402E-3</v>
      </c>
      <c r="BF8" s="16">
        <v>0</v>
      </c>
      <c r="BG8" s="16">
        <v>0</v>
      </c>
      <c r="BH8" s="16">
        <v>5.5555555555555601E-2</v>
      </c>
      <c r="BI8" s="16">
        <v>0.05</v>
      </c>
      <c r="BJ8" s="16">
        <v>0</v>
      </c>
      <c r="BK8" s="16">
        <v>2.0833333333333301E-2</v>
      </c>
      <c r="BL8" s="16">
        <v>3.9215686274509803E-2</v>
      </c>
      <c r="BM8" s="16">
        <v>8.3333333333333301E-2</v>
      </c>
      <c r="BN8" s="16">
        <v>2.7777777777777801E-2</v>
      </c>
      <c r="BO8" s="16"/>
      <c r="BP8" s="16">
        <v>1.44167758846658E-2</v>
      </c>
      <c r="BQ8" s="16"/>
      <c r="BR8" s="16">
        <v>5.1724137931034499E-3</v>
      </c>
      <c r="BS8" s="16"/>
      <c r="BT8" s="16">
        <v>4.6620046620046603E-3</v>
      </c>
    </row>
    <row r="9" spans="2:72" ht="16" x14ac:dyDescent="0.2">
      <c r="B9" s="17" t="s">
        <v>204</v>
      </c>
      <c r="C9" s="16">
        <v>2.0979020979021001E-2</v>
      </c>
      <c r="D9" s="16">
        <v>3.7681159420289899E-2</v>
      </c>
      <c r="E9" s="16">
        <v>1.6806722689075598E-2</v>
      </c>
      <c r="F9" s="16">
        <v>0</v>
      </c>
      <c r="G9" s="16">
        <v>1.4705882352941201E-2</v>
      </c>
      <c r="H9" s="16">
        <v>0</v>
      </c>
      <c r="I9" s="16">
        <v>3.1914893617021302E-2</v>
      </c>
      <c r="J9" s="16">
        <v>1.49253731343284E-2</v>
      </c>
      <c r="K9" s="16">
        <v>0</v>
      </c>
      <c r="L9" s="16">
        <v>1.1235955056179799E-2</v>
      </c>
      <c r="M9" s="16">
        <v>0</v>
      </c>
      <c r="N9" s="16">
        <v>0</v>
      </c>
      <c r="O9" s="16">
        <v>0</v>
      </c>
      <c r="P9" s="16"/>
      <c r="Q9" s="16">
        <v>3.1746031746031703E-2</v>
      </c>
      <c r="R9" s="16">
        <v>1.4084507042253501E-2</v>
      </c>
      <c r="S9" s="16">
        <v>1.6129032258064498E-2</v>
      </c>
      <c r="T9" s="16">
        <v>2.8169014084507001E-2</v>
      </c>
      <c r="U9" s="16">
        <v>0</v>
      </c>
      <c r="V9" s="16">
        <v>0</v>
      </c>
      <c r="W9" s="16">
        <v>1.7543859649122799E-2</v>
      </c>
      <c r="X9" s="16">
        <v>0</v>
      </c>
      <c r="Y9" s="16">
        <v>3.3149171270718203E-2</v>
      </c>
      <c r="Z9" s="16"/>
      <c r="AA9" s="16">
        <v>1.4705882352941201E-2</v>
      </c>
      <c r="AB9" s="16">
        <v>2.6315789473684199E-2</v>
      </c>
      <c r="AC9" s="16"/>
      <c r="AD9" s="16">
        <v>3.5971223021582698E-2</v>
      </c>
      <c r="AE9" s="16">
        <v>0</v>
      </c>
      <c r="AF9" s="16">
        <v>0</v>
      </c>
      <c r="AG9" s="16">
        <v>0</v>
      </c>
      <c r="AH9" s="16">
        <v>1.2820512820512799E-2</v>
      </c>
      <c r="AI9" s="16">
        <v>1.0869565217391301E-2</v>
      </c>
      <c r="AJ9" s="16">
        <v>0</v>
      </c>
      <c r="AK9" s="16">
        <v>0.101123595505618</v>
      </c>
      <c r="AL9" s="16">
        <v>1.0638297872340399E-2</v>
      </c>
      <c r="AM9" s="16">
        <v>2.5641025641025599E-2</v>
      </c>
      <c r="AN9" s="16"/>
      <c r="AO9" s="16">
        <v>2.04081632653061E-2</v>
      </c>
      <c r="AP9" s="16">
        <v>3.58565737051793E-2</v>
      </c>
      <c r="AQ9" s="16">
        <v>1.1428571428571401E-2</v>
      </c>
      <c r="AR9" s="16">
        <v>0</v>
      </c>
      <c r="AS9" s="16">
        <v>0</v>
      </c>
      <c r="AT9" s="16">
        <v>0.1</v>
      </c>
      <c r="AU9" s="16"/>
      <c r="AV9" s="16">
        <v>6.25E-2</v>
      </c>
      <c r="AW9" s="16">
        <v>0</v>
      </c>
      <c r="AX9" s="16">
        <v>2.7777777777777801E-2</v>
      </c>
      <c r="AY9" s="16">
        <v>0</v>
      </c>
      <c r="AZ9" s="16">
        <v>0</v>
      </c>
      <c r="BA9" s="16">
        <v>4.4117647058823498E-2</v>
      </c>
      <c r="BB9" s="16">
        <v>6.7307692307692304E-2</v>
      </c>
      <c r="BC9" s="16">
        <v>3.3333333333333298E-2</v>
      </c>
      <c r="BD9" s="16">
        <v>0</v>
      </c>
      <c r="BE9" s="16">
        <v>0</v>
      </c>
      <c r="BF9" s="16">
        <v>0</v>
      </c>
      <c r="BG9" s="16">
        <v>0</v>
      </c>
      <c r="BH9" s="16">
        <v>1.1111111111111099E-2</v>
      </c>
      <c r="BI9" s="16">
        <v>0</v>
      </c>
      <c r="BJ9" s="16">
        <v>0</v>
      </c>
      <c r="BK9" s="16">
        <v>2.0833333333333301E-2</v>
      </c>
      <c r="BL9" s="16">
        <v>3.9215686274509803E-2</v>
      </c>
      <c r="BM9" s="16">
        <v>2.7777777777777801E-2</v>
      </c>
      <c r="BN9" s="16">
        <v>2.7777777777777801E-2</v>
      </c>
      <c r="BO9" s="16"/>
      <c r="BP9" s="16">
        <v>2.35910878112713E-2</v>
      </c>
      <c r="BQ9" s="16"/>
      <c r="BR9" s="16">
        <v>3.10344827586207E-2</v>
      </c>
      <c r="BS9" s="16"/>
      <c r="BT9" s="16">
        <v>2.5641025641025599E-2</v>
      </c>
    </row>
    <row r="10" spans="2:72" ht="16" x14ac:dyDescent="0.2">
      <c r="B10" s="17" t="s">
        <v>169</v>
      </c>
      <c r="C10" s="16">
        <v>2.0979020979021001E-2</v>
      </c>
      <c r="D10" s="16">
        <v>2.6086956521739101E-2</v>
      </c>
      <c r="E10" s="16">
        <v>8.4033613445378096E-3</v>
      </c>
      <c r="F10" s="16">
        <v>0</v>
      </c>
      <c r="G10" s="16">
        <v>1.4705882352941201E-2</v>
      </c>
      <c r="H10" s="16">
        <v>5.3571428571428603E-2</v>
      </c>
      <c r="I10" s="16">
        <v>3.1914893617021302E-2</v>
      </c>
      <c r="J10" s="16">
        <v>0</v>
      </c>
      <c r="K10" s="16">
        <v>0</v>
      </c>
      <c r="L10" s="16">
        <v>3.3707865168539297E-2</v>
      </c>
      <c r="M10" s="16">
        <v>2.5000000000000001E-2</v>
      </c>
      <c r="N10" s="16">
        <v>0</v>
      </c>
      <c r="O10" s="16">
        <v>0</v>
      </c>
      <c r="P10" s="16"/>
      <c r="Q10" s="16">
        <v>1.58730158730159E-2</v>
      </c>
      <c r="R10" s="16">
        <v>0</v>
      </c>
      <c r="S10" s="16">
        <v>1.6129032258064498E-2</v>
      </c>
      <c r="T10" s="16">
        <v>4.2253521126760597E-2</v>
      </c>
      <c r="U10" s="16">
        <v>1.6129032258064498E-2</v>
      </c>
      <c r="V10" s="16">
        <v>9.9009900990098994E-3</v>
      </c>
      <c r="W10" s="16">
        <v>2.6315789473684199E-2</v>
      </c>
      <c r="X10" s="16">
        <v>1.0638297872340399E-2</v>
      </c>
      <c r="Y10" s="16">
        <v>2.7624309392265199E-2</v>
      </c>
      <c r="Z10" s="16"/>
      <c r="AA10" s="16">
        <v>1.8382352941176499E-2</v>
      </c>
      <c r="AB10" s="16">
        <v>2.41228070175439E-2</v>
      </c>
      <c r="AC10" s="16"/>
      <c r="AD10" s="16">
        <v>2.15827338129496E-2</v>
      </c>
      <c r="AE10" s="16">
        <v>1.5384615384615399E-2</v>
      </c>
      <c r="AF10" s="16">
        <v>1.58730158730159E-2</v>
      </c>
      <c r="AG10" s="16">
        <v>3.125E-2</v>
      </c>
      <c r="AH10" s="16">
        <v>0</v>
      </c>
      <c r="AI10" s="16">
        <v>1.0869565217391301E-2</v>
      </c>
      <c r="AJ10" s="16">
        <v>2.5210084033613401E-2</v>
      </c>
      <c r="AK10" s="16">
        <v>2.2471910112359501E-2</v>
      </c>
      <c r="AL10" s="16">
        <v>3.1914893617021302E-2</v>
      </c>
      <c r="AM10" s="16">
        <v>2.5641025641025599E-2</v>
      </c>
      <c r="AN10" s="16"/>
      <c r="AO10" s="16">
        <v>2.04081632653061E-2</v>
      </c>
      <c r="AP10" s="16">
        <v>3.1872509960159397E-2</v>
      </c>
      <c r="AQ10" s="16">
        <v>1.1428571428571401E-2</v>
      </c>
      <c r="AR10" s="16">
        <v>2.06185567010309E-2</v>
      </c>
      <c r="AS10" s="16">
        <v>0</v>
      </c>
      <c r="AT10" s="16">
        <v>0.05</v>
      </c>
      <c r="AU10" s="16"/>
      <c r="AV10" s="16">
        <v>0</v>
      </c>
      <c r="AW10" s="16">
        <v>0</v>
      </c>
      <c r="AX10" s="16">
        <v>1.85185185185185E-2</v>
      </c>
      <c r="AY10" s="16">
        <v>8.3333333333333301E-2</v>
      </c>
      <c r="AZ10" s="16">
        <v>0</v>
      </c>
      <c r="BA10" s="16">
        <v>0</v>
      </c>
      <c r="BB10" s="16">
        <v>2.8846153846153799E-2</v>
      </c>
      <c r="BC10" s="16">
        <v>0</v>
      </c>
      <c r="BD10" s="16">
        <v>4.7619047619047603E-2</v>
      </c>
      <c r="BE10" s="16">
        <v>1.4492753623188401E-2</v>
      </c>
      <c r="BF10" s="16">
        <v>4.5454545454545497E-2</v>
      </c>
      <c r="BG10" s="16">
        <v>0.11764705882352899</v>
      </c>
      <c r="BH10" s="16">
        <v>1.1111111111111099E-2</v>
      </c>
      <c r="BI10" s="16">
        <v>0</v>
      </c>
      <c r="BJ10" s="16">
        <v>6.6666666666666693E-2</v>
      </c>
      <c r="BK10" s="16">
        <v>2.0833333333333301E-2</v>
      </c>
      <c r="BL10" s="16">
        <v>1.9607843137254902E-2</v>
      </c>
      <c r="BM10" s="16">
        <v>0</v>
      </c>
      <c r="BN10" s="16">
        <v>0</v>
      </c>
      <c r="BO10" s="16"/>
      <c r="BP10" s="16">
        <v>2.35910878112713E-2</v>
      </c>
      <c r="BQ10" s="16"/>
      <c r="BR10" s="16">
        <v>2.5862068965517199E-2</v>
      </c>
      <c r="BS10" s="16"/>
      <c r="BT10" s="16">
        <v>2.7972027972028E-2</v>
      </c>
    </row>
    <row r="11" spans="2:72" ht="16" x14ac:dyDescent="0.2">
      <c r="B11" s="17" t="s">
        <v>170</v>
      </c>
      <c r="C11" s="16">
        <v>5.3946053946053903E-2</v>
      </c>
      <c r="D11" s="16">
        <v>4.3478260869565202E-2</v>
      </c>
      <c r="E11" s="16">
        <v>5.8823529411764698E-2</v>
      </c>
      <c r="F11" s="16">
        <v>9.0909090909090898E-2</v>
      </c>
      <c r="G11" s="16">
        <v>7.3529411764705899E-2</v>
      </c>
      <c r="H11" s="16">
        <v>1.7857142857142901E-2</v>
      </c>
      <c r="I11" s="16">
        <v>7.4468085106383003E-2</v>
      </c>
      <c r="J11" s="16">
        <v>8.9552238805970102E-2</v>
      </c>
      <c r="K11" s="16">
        <v>3.2258064516128997E-2</v>
      </c>
      <c r="L11" s="16">
        <v>4.49438202247191E-2</v>
      </c>
      <c r="M11" s="16">
        <v>2.5000000000000001E-2</v>
      </c>
      <c r="N11" s="16">
        <v>5.8823529411764698E-2</v>
      </c>
      <c r="O11" s="16">
        <v>7.1428571428571397E-2</v>
      </c>
      <c r="P11" s="16"/>
      <c r="Q11" s="16">
        <v>1.58730158730159E-2</v>
      </c>
      <c r="R11" s="16">
        <v>5.63380281690141E-2</v>
      </c>
      <c r="S11" s="16">
        <v>6.4516129032258104E-2</v>
      </c>
      <c r="T11" s="16">
        <v>8.4507042253521097E-2</v>
      </c>
      <c r="U11" s="16">
        <v>3.2258064516128997E-2</v>
      </c>
      <c r="V11" s="16">
        <v>5.9405940594059403E-2</v>
      </c>
      <c r="W11" s="16">
        <v>5.2631578947368397E-2</v>
      </c>
      <c r="X11" s="16">
        <v>7.4468085106383003E-2</v>
      </c>
      <c r="Y11" s="16">
        <v>4.9723756906077297E-2</v>
      </c>
      <c r="Z11" s="16"/>
      <c r="AA11" s="16">
        <v>5.3308823529411797E-2</v>
      </c>
      <c r="AB11" s="16">
        <v>5.4824561403508797E-2</v>
      </c>
      <c r="AC11" s="16"/>
      <c r="AD11" s="16">
        <v>5.0359712230215799E-2</v>
      </c>
      <c r="AE11" s="16">
        <v>7.69230769230769E-2</v>
      </c>
      <c r="AF11" s="16">
        <v>4.7619047619047603E-2</v>
      </c>
      <c r="AG11" s="16">
        <v>4.1666666666666699E-2</v>
      </c>
      <c r="AH11" s="16">
        <v>7.69230769230769E-2</v>
      </c>
      <c r="AI11" s="16">
        <v>4.3478260869565202E-2</v>
      </c>
      <c r="AJ11" s="16">
        <v>6.7226890756302504E-2</v>
      </c>
      <c r="AK11" s="16">
        <v>3.3707865168539297E-2</v>
      </c>
      <c r="AL11" s="16">
        <v>5.31914893617021E-2</v>
      </c>
      <c r="AM11" s="16">
        <v>5.7692307692307702E-2</v>
      </c>
      <c r="AN11" s="16"/>
      <c r="AO11" s="16">
        <v>6.3775510204081606E-2</v>
      </c>
      <c r="AP11" s="16">
        <v>4.3824701195219098E-2</v>
      </c>
      <c r="AQ11" s="16">
        <v>6.8571428571428603E-2</v>
      </c>
      <c r="AR11" s="16">
        <v>3.09278350515464E-2</v>
      </c>
      <c r="AS11" s="16">
        <v>3.4482758620689703E-2</v>
      </c>
      <c r="AT11" s="16">
        <v>0</v>
      </c>
      <c r="AU11" s="16"/>
      <c r="AV11" s="16">
        <v>0</v>
      </c>
      <c r="AW11" s="16">
        <v>0</v>
      </c>
      <c r="AX11" s="16">
        <v>5.5555555555555601E-2</v>
      </c>
      <c r="AY11" s="16">
        <v>0</v>
      </c>
      <c r="AZ11" s="16">
        <v>0.14285714285714299</v>
      </c>
      <c r="BA11" s="16">
        <v>2.9411764705882401E-2</v>
      </c>
      <c r="BB11" s="16">
        <v>4.80769230769231E-2</v>
      </c>
      <c r="BC11" s="16">
        <v>6.6666666666666693E-2</v>
      </c>
      <c r="BD11" s="16">
        <v>4.7619047619047603E-2</v>
      </c>
      <c r="BE11" s="16">
        <v>5.3140096618357502E-2</v>
      </c>
      <c r="BF11" s="16">
        <v>4.5454545454545497E-2</v>
      </c>
      <c r="BG11" s="16">
        <v>0</v>
      </c>
      <c r="BH11" s="16">
        <v>8.8888888888888906E-2</v>
      </c>
      <c r="BI11" s="16">
        <v>0.1</v>
      </c>
      <c r="BJ11" s="16">
        <v>0</v>
      </c>
      <c r="BK11" s="16">
        <v>8.3333333333333301E-2</v>
      </c>
      <c r="BL11" s="16">
        <v>5.8823529411764698E-2</v>
      </c>
      <c r="BM11" s="16">
        <v>2.7777777777777801E-2</v>
      </c>
      <c r="BN11" s="16">
        <v>8.3333333333333301E-2</v>
      </c>
      <c r="BO11" s="16"/>
      <c r="BP11" s="16">
        <v>5.7667103538663202E-2</v>
      </c>
      <c r="BQ11" s="16"/>
      <c r="BR11" s="16">
        <v>4.8275862068965503E-2</v>
      </c>
      <c r="BS11" s="16"/>
      <c r="BT11" s="16">
        <v>4.6620046620046603E-2</v>
      </c>
    </row>
    <row r="12" spans="2:72" ht="16" x14ac:dyDescent="0.2">
      <c r="B12" s="17" t="s">
        <v>171</v>
      </c>
      <c r="C12" s="16">
        <v>8.4915084915084899E-2</v>
      </c>
      <c r="D12" s="16">
        <v>7.8260869565217397E-2</v>
      </c>
      <c r="E12" s="16">
        <v>0.10084033613445401</v>
      </c>
      <c r="F12" s="16">
        <v>4.5454545454545497E-2</v>
      </c>
      <c r="G12" s="16">
        <v>0.10294117647058799</v>
      </c>
      <c r="H12" s="16">
        <v>8.9285714285714302E-2</v>
      </c>
      <c r="I12" s="16">
        <v>8.5106382978723402E-2</v>
      </c>
      <c r="J12" s="16">
        <v>8.9552238805970102E-2</v>
      </c>
      <c r="K12" s="16">
        <v>0.12903225806451599</v>
      </c>
      <c r="L12" s="16">
        <v>0.101123595505618</v>
      </c>
      <c r="M12" s="16">
        <v>7.4999999999999997E-2</v>
      </c>
      <c r="N12" s="16">
        <v>2.9411764705882401E-2</v>
      </c>
      <c r="O12" s="16">
        <v>7.1428571428571397E-2</v>
      </c>
      <c r="P12" s="16"/>
      <c r="Q12" s="16">
        <v>7.9365079365079402E-2</v>
      </c>
      <c r="R12" s="16">
        <v>9.85915492957746E-2</v>
      </c>
      <c r="S12" s="16">
        <v>9.6774193548387094E-2</v>
      </c>
      <c r="T12" s="16">
        <v>4.2253521126760597E-2</v>
      </c>
      <c r="U12" s="16">
        <v>0.16129032258064499</v>
      </c>
      <c r="V12" s="16">
        <v>7.9207920792079195E-2</v>
      </c>
      <c r="W12" s="16">
        <v>7.8947368421052599E-2</v>
      </c>
      <c r="X12" s="16">
        <v>8.5106382978723402E-2</v>
      </c>
      <c r="Y12" s="16">
        <v>8.0110497237569106E-2</v>
      </c>
      <c r="Z12" s="16"/>
      <c r="AA12" s="16">
        <v>8.8235294117647106E-2</v>
      </c>
      <c r="AB12" s="16">
        <v>8.1140350877192999E-2</v>
      </c>
      <c r="AC12" s="16"/>
      <c r="AD12" s="16">
        <v>9.3525179856115095E-2</v>
      </c>
      <c r="AE12" s="16">
        <v>0.138461538461538</v>
      </c>
      <c r="AF12" s="16">
        <v>7.9365079365079402E-2</v>
      </c>
      <c r="AG12" s="16">
        <v>9.375E-2</v>
      </c>
      <c r="AH12" s="16">
        <v>7.69230769230769E-2</v>
      </c>
      <c r="AI12" s="16">
        <v>0.108695652173913</v>
      </c>
      <c r="AJ12" s="16">
        <v>6.7226890756302504E-2</v>
      </c>
      <c r="AK12" s="16">
        <v>0.101123595505618</v>
      </c>
      <c r="AL12" s="16">
        <v>7.4468085106383003E-2</v>
      </c>
      <c r="AM12" s="16">
        <v>5.7692307692307702E-2</v>
      </c>
      <c r="AN12" s="16"/>
      <c r="AO12" s="16">
        <v>0.10459183673469399</v>
      </c>
      <c r="AP12" s="16">
        <v>6.3745019920318696E-2</v>
      </c>
      <c r="AQ12" s="16">
        <v>9.71428571428571E-2</v>
      </c>
      <c r="AR12" s="16">
        <v>8.2474226804123696E-2</v>
      </c>
      <c r="AS12" s="16">
        <v>3.4482758620689703E-2</v>
      </c>
      <c r="AT12" s="16">
        <v>0.05</v>
      </c>
      <c r="AU12" s="16"/>
      <c r="AV12" s="16">
        <v>0.25</v>
      </c>
      <c r="AW12" s="16">
        <v>0.4</v>
      </c>
      <c r="AX12" s="16">
        <v>8.3333333333333301E-2</v>
      </c>
      <c r="AY12" s="16">
        <v>0.16666666666666699</v>
      </c>
      <c r="AZ12" s="16">
        <v>0.14285714285714299</v>
      </c>
      <c r="BA12" s="16">
        <v>4.4117647058823498E-2</v>
      </c>
      <c r="BB12" s="16">
        <v>6.7307692307692304E-2</v>
      </c>
      <c r="BC12" s="16">
        <v>6.6666666666666693E-2</v>
      </c>
      <c r="BD12" s="16">
        <v>0.19047619047618999</v>
      </c>
      <c r="BE12" s="16">
        <v>6.2801932367149801E-2</v>
      </c>
      <c r="BF12" s="16">
        <v>0.1</v>
      </c>
      <c r="BG12" s="16">
        <v>0.11764705882352899</v>
      </c>
      <c r="BH12" s="16">
        <v>8.8888888888888906E-2</v>
      </c>
      <c r="BI12" s="16">
        <v>0.1</v>
      </c>
      <c r="BJ12" s="16">
        <v>0</v>
      </c>
      <c r="BK12" s="16">
        <v>0.125</v>
      </c>
      <c r="BL12" s="16">
        <v>3.9215686274509803E-2</v>
      </c>
      <c r="BM12" s="16">
        <v>0.11111111111111099</v>
      </c>
      <c r="BN12" s="16">
        <v>8.3333333333333301E-2</v>
      </c>
      <c r="BO12" s="16"/>
      <c r="BP12" s="16">
        <v>7.2083879423329E-2</v>
      </c>
      <c r="BQ12" s="16"/>
      <c r="BR12" s="16">
        <v>8.4482758620689699E-2</v>
      </c>
      <c r="BS12" s="16"/>
      <c r="BT12" s="16">
        <v>7.2261072261072298E-2</v>
      </c>
    </row>
    <row r="13" spans="2:72" ht="16" x14ac:dyDescent="0.2">
      <c r="B13" s="17" t="s">
        <v>172</v>
      </c>
      <c r="C13" s="16">
        <v>8.6913086913086898E-2</v>
      </c>
      <c r="D13" s="16">
        <v>6.9565217391304293E-2</v>
      </c>
      <c r="E13" s="16">
        <v>9.2436974789915999E-2</v>
      </c>
      <c r="F13" s="16">
        <v>2.27272727272727E-2</v>
      </c>
      <c r="G13" s="16">
        <v>0.13235294117647101</v>
      </c>
      <c r="H13" s="16">
        <v>8.9285714285714302E-2</v>
      </c>
      <c r="I13" s="16">
        <v>7.4468085106383003E-2</v>
      </c>
      <c r="J13" s="16">
        <v>0.119402985074627</v>
      </c>
      <c r="K13" s="16">
        <v>9.6774193548387094E-2</v>
      </c>
      <c r="L13" s="16">
        <v>7.8651685393258397E-2</v>
      </c>
      <c r="M13" s="16">
        <v>0.2</v>
      </c>
      <c r="N13" s="16">
        <v>0.11764705882352899</v>
      </c>
      <c r="O13" s="16">
        <v>0</v>
      </c>
      <c r="P13" s="16"/>
      <c r="Q13" s="16">
        <v>4.7619047619047603E-2</v>
      </c>
      <c r="R13" s="16">
        <v>4.2253521126760597E-2</v>
      </c>
      <c r="S13" s="16">
        <v>9.6774193548387094E-2</v>
      </c>
      <c r="T13" s="16">
        <v>0.12676056338028199</v>
      </c>
      <c r="U13" s="16">
        <v>8.0645161290322606E-2</v>
      </c>
      <c r="V13" s="16">
        <v>0.16831683168316799</v>
      </c>
      <c r="W13" s="16">
        <v>0.114035087719298</v>
      </c>
      <c r="X13" s="16">
        <v>5.31914893617021E-2</v>
      </c>
      <c r="Y13" s="16">
        <v>7.18232044198895E-2</v>
      </c>
      <c r="Z13" s="16"/>
      <c r="AA13" s="16">
        <v>0.10294117647058799</v>
      </c>
      <c r="AB13" s="16">
        <v>6.7982456140350894E-2</v>
      </c>
      <c r="AC13" s="16"/>
      <c r="AD13" s="16">
        <v>5.0359712230215799E-2</v>
      </c>
      <c r="AE13" s="16">
        <v>9.2307692307692299E-2</v>
      </c>
      <c r="AF13" s="16">
        <v>0.158730158730159</v>
      </c>
      <c r="AG13" s="16">
        <v>0.14583333333333301</v>
      </c>
      <c r="AH13" s="16">
        <v>0.102564102564103</v>
      </c>
      <c r="AI13" s="16">
        <v>7.6086956521739094E-2</v>
      </c>
      <c r="AJ13" s="16">
        <v>5.8823529411764698E-2</v>
      </c>
      <c r="AK13" s="16">
        <v>3.3707865168539297E-2</v>
      </c>
      <c r="AL13" s="16">
        <v>9.5744680851063801E-2</v>
      </c>
      <c r="AM13" s="16">
        <v>0.102564102564103</v>
      </c>
      <c r="AN13" s="16"/>
      <c r="AO13" s="16">
        <v>0.102040816326531</v>
      </c>
      <c r="AP13" s="16">
        <v>0.111553784860558</v>
      </c>
      <c r="AQ13" s="16">
        <v>5.14285714285714E-2</v>
      </c>
      <c r="AR13" s="16">
        <v>6.18556701030928E-2</v>
      </c>
      <c r="AS13" s="16">
        <v>5.1724137931034503E-2</v>
      </c>
      <c r="AT13" s="16">
        <v>0.05</v>
      </c>
      <c r="AU13" s="16"/>
      <c r="AV13" s="16">
        <v>0</v>
      </c>
      <c r="AW13" s="16">
        <v>0</v>
      </c>
      <c r="AX13" s="16">
        <v>0.11111111111111099</v>
      </c>
      <c r="AY13" s="16">
        <v>0</v>
      </c>
      <c r="AZ13" s="16">
        <v>0</v>
      </c>
      <c r="BA13" s="16">
        <v>5.8823529411764698E-2</v>
      </c>
      <c r="BB13" s="16">
        <v>0.115384615384615</v>
      </c>
      <c r="BC13" s="16">
        <v>6.6666666666666693E-2</v>
      </c>
      <c r="BD13" s="16">
        <v>0.14285714285714299</v>
      </c>
      <c r="BE13" s="16">
        <v>8.2125603864734303E-2</v>
      </c>
      <c r="BF13" s="16">
        <v>8.1818181818181804E-2</v>
      </c>
      <c r="BG13" s="16">
        <v>0</v>
      </c>
      <c r="BH13" s="16">
        <v>4.4444444444444398E-2</v>
      </c>
      <c r="BI13" s="16">
        <v>0.1</v>
      </c>
      <c r="BJ13" s="16">
        <v>0.2</v>
      </c>
      <c r="BK13" s="16">
        <v>0.125</v>
      </c>
      <c r="BL13" s="16">
        <v>0.11764705882352899</v>
      </c>
      <c r="BM13" s="16">
        <v>8.3333333333333301E-2</v>
      </c>
      <c r="BN13" s="16">
        <v>0.11111111111111099</v>
      </c>
      <c r="BO13" s="16"/>
      <c r="BP13" s="16">
        <v>9.0432503276539997E-2</v>
      </c>
      <c r="BQ13" s="16"/>
      <c r="BR13" s="16">
        <v>9.3103448275862102E-2</v>
      </c>
      <c r="BS13" s="16"/>
      <c r="BT13" s="16">
        <v>8.8578088578088604E-2</v>
      </c>
    </row>
    <row r="14" spans="2:72" ht="16" x14ac:dyDescent="0.2">
      <c r="B14" s="17" t="s">
        <v>205</v>
      </c>
      <c r="C14" s="16">
        <v>0.168831168831169</v>
      </c>
      <c r="D14" s="16">
        <v>0.14492753623188401</v>
      </c>
      <c r="E14" s="16">
        <v>0.20168067226890801</v>
      </c>
      <c r="F14" s="16">
        <v>0.31818181818181801</v>
      </c>
      <c r="G14" s="16">
        <v>0.13235294117647101</v>
      </c>
      <c r="H14" s="16">
        <v>0.160714285714286</v>
      </c>
      <c r="I14" s="16">
        <v>0.159574468085106</v>
      </c>
      <c r="J14" s="16">
        <v>0.19402985074626899</v>
      </c>
      <c r="K14" s="16">
        <v>0.12903225806451599</v>
      </c>
      <c r="L14" s="16">
        <v>0.213483146067416</v>
      </c>
      <c r="M14" s="16">
        <v>7.4999999999999997E-2</v>
      </c>
      <c r="N14" s="16">
        <v>0.20588235294117599</v>
      </c>
      <c r="O14" s="16">
        <v>0.14285714285714299</v>
      </c>
      <c r="P14" s="16"/>
      <c r="Q14" s="16">
        <v>0.28571428571428598</v>
      </c>
      <c r="R14" s="16">
        <v>0.38028169014084501</v>
      </c>
      <c r="S14" s="16">
        <v>0.209677419354839</v>
      </c>
      <c r="T14" s="16">
        <v>0.25352112676056299</v>
      </c>
      <c r="U14" s="16">
        <v>0.12903225806451599</v>
      </c>
      <c r="V14" s="16">
        <v>0.13861386138613899</v>
      </c>
      <c r="W14" s="16">
        <v>0.140350877192982</v>
      </c>
      <c r="X14" s="16">
        <v>0.117021276595745</v>
      </c>
      <c r="Y14" s="16">
        <v>0.121546961325967</v>
      </c>
      <c r="Z14" s="16"/>
      <c r="AA14" s="16">
        <v>0.20955882352941199</v>
      </c>
      <c r="AB14" s="16">
        <v>0.12061403508771899</v>
      </c>
      <c r="AC14" s="16"/>
      <c r="AD14" s="16">
        <v>0.25179856115107901</v>
      </c>
      <c r="AE14" s="16">
        <v>0.246153846153846</v>
      </c>
      <c r="AF14" s="16">
        <v>0.22222222222222199</v>
      </c>
      <c r="AG14" s="16">
        <v>0.1875</v>
      </c>
      <c r="AH14" s="16">
        <v>0.128205128205128</v>
      </c>
      <c r="AI14" s="16">
        <v>0.20652173913043501</v>
      </c>
      <c r="AJ14" s="16">
        <v>0.109243697478992</v>
      </c>
      <c r="AK14" s="16">
        <v>0.101123595505618</v>
      </c>
      <c r="AL14" s="16">
        <v>0.117021276595745</v>
      </c>
      <c r="AM14" s="16">
        <v>0.134615384615385</v>
      </c>
      <c r="AN14" s="16"/>
      <c r="AO14" s="16">
        <v>0.214285714285714</v>
      </c>
      <c r="AP14" s="16">
        <v>0.159362549800797</v>
      </c>
      <c r="AQ14" s="16">
        <v>0.14857142857142899</v>
      </c>
      <c r="AR14" s="16">
        <v>0.11340206185567001</v>
      </c>
      <c r="AS14" s="16">
        <v>0.10344827586206901</v>
      </c>
      <c r="AT14" s="16">
        <v>0.05</v>
      </c>
      <c r="AU14" s="16"/>
      <c r="AV14" s="16">
        <v>6.25E-2</v>
      </c>
      <c r="AW14" s="16">
        <v>0</v>
      </c>
      <c r="AX14" s="16">
        <v>7.4074074074074098E-2</v>
      </c>
      <c r="AY14" s="16">
        <v>0.25</v>
      </c>
      <c r="AZ14" s="16">
        <v>0.14285714285714299</v>
      </c>
      <c r="BA14" s="16">
        <v>0.20588235294117599</v>
      </c>
      <c r="BB14" s="16">
        <v>0.15384615384615399</v>
      </c>
      <c r="BC14" s="16">
        <v>0.1</v>
      </c>
      <c r="BD14" s="16">
        <v>0.28571428571428598</v>
      </c>
      <c r="BE14" s="16">
        <v>0.106280193236715</v>
      </c>
      <c r="BF14" s="16">
        <v>0.15454545454545501</v>
      </c>
      <c r="BG14" s="16">
        <v>0.35294117647058798</v>
      </c>
      <c r="BH14" s="16">
        <v>0.233333333333333</v>
      </c>
      <c r="BI14" s="16">
        <v>0.2</v>
      </c>
      <c r="BJ14" s="16">
        <v>6.6666666666666693E-2</v>
      </c>
      <c r="BK14" s="16">
        <v>0.20833333333333301</v>
      </c>
      <c r="BL14" s="16">
        <v>0.25490196078431399</v>
      </c>
      <c r="BM14" s="16">
        <v>0.36111111111111099</v>
      </c>
      <c r="BN14" s="16">
        <v>0.27777777777777801</v>
      </c>
      <c r="BO14" s="16"/>
      <c r="BP14" s="16">
        <v>0.149410222804718</v>
      </c>
      <c r="BQ14" s="16"/>
      <c r="BR14" s="16">
        <v>0.15344827586206899</v>
      </c>
      <c r="BS14" s="16"/>
      <c r="BT14" s="16">
        <v>0.12354312354312399</v>
      </c>
    </row>
    <row r="15" spans="2:72" ht="16" x14ac:dyDescent="0.2">
      <c r="B15" s="17" t="s">
        <v>206</v>
      </c>
      <c r="C15" s="16">
        <v>0.107892107892108</v>
      </c>
      <c r="D15" s="16">
        <v>8.4057971014492694E-2</v>
      </c>
      <c r="E15" s="16">
        <v>6.7226890756302504E-2</v>
      </c>
      <c r="F15" s="16">
        <v>0.18181818181818199</v>
      </c>
      <c r="G15" s="16">
        <v>5.8823529411764698E-2</v>
      </c>
      <c r="H15" s="16">
        <v>0.160714285714286</v>
      </c>
      <c r="I15" s="16">
        <v>0.12765957446808501</v>
      </c>
      <c r="J15" s="16">
        <v>7.4626865671641798E-2</v>
      </c>
      <c r="K15" s="16">
        <v>0.19354838709677399</v>
      </c>
      <c r="L15" s="16">
        <v>0.17977528089887601</v>
      </c>
      <c r="M15" s="16">
        <v>0.125</v>
      </c>
      <c r="N15" s="16">
        <v>8.8235294117647106E-2</v>
      </c>
      <c r="O15" s="16">
        <v>0.214285714285714</v>
      </c>
      <c r="P15" s="16"/>
      <c r="Q15" s="16">
        <v>0.11111111111111099</v>
      </c>
      <c r="R15" s="16">
        <v>8.4507042253521097E-2</v>
      </c>
      <c r="S15" s="16">
        <v>6.4516129032258104E-2</v>
      </c>
      <c r="T15" s="16">
        <v>4.2253521126760597E-2</v>
      </c>
      <c r="U15" s="16">
        <v>0.17741935483870999</v>
      </c>
      <c r="V15" s="16">
        <v>0.12871287128712899</v>
      </c>
      <c r="W15" s="16">
        <v>8.7719298245614002E-2</v>
      </c>
      <c r="X15" s="16">
        <v>0.170212765957447</v>
      </c>
      <c r="Y15" s="16">
        <v>0.10497237569060799</v>
      </c>
      <c r="Z15" s="16"/>
      <c r="AA15" s="16">
        <v>9.9264705882352894E-2</v>
      </c>
      <c r="AB15" s="16">
        <v>0.118421052631579</v>
      </c>
      <c r="AC15" s="16"/>
      <c r="AD15" s="16">
        <v>9.3525179856115095E-2</v>
      </c>
      <c r="AE15" s="16">
        <v>6.15384615384615E-2</v>
      </c>
      <c r="AF15" s="16">
        <v>0.14285714285714299</v>
      </c>
      <c r="AG15" s="16">
        <v>6.25E-2</v>
      </c>
      <c r="AH15" s="16">
        <v>0.115384615384615</v>
      </c>
      <c r="AI15" s="16">
        <v>7.6086956521739094E-2</v>
      </c>
      <c r="AJ15" s="16">
        <v>0.16806722689075601</v>
      </c>
      <c r="AK15" s="16">
        <v>0.123595505617978</v>
      </c>
      <c r="AL15" s="16">
        <v>0.10638297872340401</v>
      </c>
      <c r="AM15" s="16">
        <v>0.108974358974359</v>
      </c>
      <c r="AN15" s="16"/>
      <c r="AO15" s="16">
        <v>0.11224489795918401</v>
      </c>
      <c r="AP15" s="16">
        <v>9.1633466135458197E-2</v>
      </c>
      <c r="AQ15" s="16">
        <v>9.71428571428571E-2</v>
      </c>
      <c r="AR15" s="16">
        <v>0.164948453608247</v>
      </c>
      <c r="AS15" s="16">
        <v>6.8965517241379296E-2</v>
      </c>
      <c r="AT15" s="16">
        <v>0.1</v>
      </c>
      <c r="AU15" s="16"/>
      <c r="AV15" s="16">
        <v>6.25E-2</v>
      </c>
      <c r="AW15" s="16">
        <v>0.2</v>
      </c>
      <c r="AX15" s="16">
        <v>7.4074074074074098E-2</v>
      </c>
      <c r="AY15" s="16">
        <v>0.25</v>
      </c>
      <c r="AZ15" s="16">
        <v>0.28571428571428598</v>
      </c>
      <c r="BA15" s="16">
        <v>8.8235294117647106E-2</v>
      </c>
      <c r="BB15" s="16">
        <v>7.69230769230769E-2</v>
      </c>
      <c r="BC15" s="16">
        <v>0.233333333333333</v>
      </c>
      <c r="BD15" s="16">
        <v>4.7619047619047603E-2</v>
      </c>
      <c r="BE15" s="16">
        <v>0.11111111111111099</v>
      </c>
      <c r="BF15" s="16">
        <v>0.118181818181818</v>
      </c>
      <c r="BG15" s="16">
        <v>0.11764705882352899</v>
      </c>
      <c r="BH15" s="16">
        <v>7.7777777777777807E-2</v>
      </c>
      <c r="BI15" s="16">
        <v>0.05</v>
      </c>
      <c r="BJ15" s="16">
        <v>0.2</v>
      </c>
      <c r="BK15" s="16">
        <v>0.125</v>
      </c>
      <c r="BL15" s="16">
        <v>0.15686274509803899</v>
      </c>
      <c r="BM15" s="16">
        <v>5.5555555555555601E-2</v>
      </c>
      <c r="BN15" s="16">
        <v>0.16666666666666699</v>
      </c>
      <c r="BO15" s="16"/>
      <c r="BP15" s="16">
        <v>0.103538663171691</v>
      </c>
      <c r="BQ15" s="16"/>
      <c r="BR15" s="16">
        <v>8.9655172413793102E-2</v>
      </c>
      <c r="BS15" s="16"/>
      <c r="BT15" s="16">
        <v>0.10489510489510501</v>
      </c>
    </row>
    <row r="16" spans="2:72" ht="16" x14ac:dyDescent="0.2">
      <c r="B16" s="17" t="s">
        <v>207</v>
      </c>
      <c r="C16" s="16">
        <v>0.122877122877123</v>
      </c>
      <c r="D16" s="16">
        <v>0.133333333333333</v>
      </c>
      <c r="E16" s="16">
        <v>0.14285714285714299</v>
      </c>
      <c r="F16" s="16">
        <v>6.8181818181818205E-2</v>
      </c>
      <c r="G16" s="16">
        <v>0.14705882352941199</v>
      </c>
      <c r="H16" s="16">
        <v>0.17857142857142899</v>
      </c>
      <c r="I16" s="16">
        <v>0.10638297872340401</v>
      </c>
      <c r="J16" s="16">
        <v>0.119402985074627</v>
      </c>
      <c r="K16" s="16">
        <v>0</v>
      </c>
      <c r="L16" s="16">
        <v>0.123595505617978</v>
      </c>
      <c r="M16" s="16">
        <v>0.125</v>
      </c>
      <c r="N16" s="16">
        <v>8.8235294117647106E-2</v>
      </c>
      <c r="O16" s="16">
        <v>0</v>
      </c>
      <c r="P16" s="16"/>
      <c r="Q16" s="16">
        <v>1.58730158730159E-2</v>
      </c>
      <c r="R16" s="16">
        <v>8.4507042253521097E-2</v>
      </c>
      <c r="S16" s="16">
        <v>0.14516129032258099</v>
      </c>
      <c r="T16" s="16">
        <v>0.11267605633802801</v>
      </c>
      <c r="U16" s="16">
        <v>0.16129032258064499</v>
      </c>
      <c r="V16" s="16">
        <v>0.198019801980198</v>
      </c>
      <c r="W16" s="16">
        <v>0.175438596491228</v>
      </c>
      <c r="X16" s="16">
        <v>0.10638297872340401</v>
      </c>
      <c r="Y16" s="16">
        <v>0.10773480662983401</v>
      </c>
      <c r="Z16" s="16"/>
      <c r="AA16" s="16">
        <v>0.13602941176470601</v>
      </c>
      <c r="AB16" s="16">
        <v>0.107456140350877</v>
      </c>
      <c r="AC16" s="16"/>
      <c r="AD16" s="16">
        <v>7.1942446043165506E-2</v>
      </c>
      <c r="AE16" s="16">
        <v>0.16923076923076899</v>
      </c>
      <c r="AF16" s="16">
        <v>9.5238095238095205E-2</v>
      </c>
      <c r="AG16" s="16">
        <v>0.125</v>
      </c>
      <c r="AH16" s="16">
        <v>0.16666666666666699</v>
      </c>
      <c r="AI16" s="16">
        <v>0.173913043478261</v>
      </c>
      <c r="AJ16" s="16">
        <v>0.14285714285714299</v>
      </c>
      <c r="AK16" s="16">
        <v>0.13483146067415699</v>
      </c>
      <c r="AL16" s="16">
        <v>0.117021276595745</v>
      </c>
      <c r="AM16" s="16">
        <v>8.3333333333333301E-2</v>
      </c>
      <c r="AN16" s="16"/>
      <c r="AO16" s="16">
        <v>0.13010204081632701</v>
      </c>
      <c r="AP16" s="16">
        <v>0.123505976095618</v>
      </c>
      <c r="AQ16" s="16">
        <v>0.108571428571429</v>
      </c>
      <c r="AR16" s="16">
        <v>0.134020618556701</v>
      </c>
      <c r="AS16" s="16">
        <v>6.8965517241379296E-2</v>
      </c>
      <c r="AT16" s="16">
        <v>0.15</v>
      </c>
      <c r="AU16" s="16"/>
      <c r="AV16" s="16">
        <v>0.125</v>
      </c>
      <c r="AW16" s="16">
        <v>0</v>
      </c>
      <c r="AX16" s="16">
        <v>9.2592592592592601E-2</v>
      </c>
      <c r="AY16" s="16">
        <v>8.3333333333333301E-2</v>
      </c>
      <c r="AZ16" s="16">
        <v>0</v>
      </c>
      <c r="BA16" s="16">
        <v>0.13235294117647101</v>
      </c>
      <c r="BB16" s="16">
        <v>0.125</v>
      </c>
      <c r="BC16" s="16">
        <v>0.133333333333333</v>
      </c>
      <c r="BD16" s="16">
        <v>9.5238095238095205E-2</v>
      </c>
      <c r="BE16" s="16">
        <v>0.14975845410628</v>
      </c>
      <c r="BF16" s="16">
        <v>9.0909090909090898E-2</v>
      </c>
      <c r="BG16" s="16">
        <v>0.17647058823529399</v>
      </c>
      <c r="BH16" s="16">
        <v>0.155555555555556</v>
      </c>
      <c r="BI16" s="16">
        <v>0.15</v>
      </c>
      <c r="BJ16" s="16">
        <v>0.133333333333333</v>
      </c>
      <c r="BK16" s="16">
        <v>0.104166666666667</v>
      </c>
      <c r="BL16" s="16">
        <v>0.13725490196078399</v>
      </c>
      <c r="BM16" s="16">
        <v>8.3333333333333301E-2</v>
      </c>
      <c r="BN16" s="16">
        <v>0.11111111111111099</v>
      </c>
      <c r="BO16" s="16"/>
      <c r="BP16" s="16">
        <v>0.12581913499344699</v>
      </c>
      <c r="BQ16" s="16"/>
      <c r="BR16" s="16">
        <v>0.11724137931034501</v>
      </c>
      <c r="BS16" s="16"/>
      <c r="BT16" s="16">
        <v>0.11888111888111901</v>
      </c>
    </row>
    <row r="17" spans="2:72" ht="16" x14ac:dyDescent="0.2">
      <c r="B17" s="17" t="s">
        <v>208</v>
      </c>
      <c r="C17" s="16">
        <v>0.125874125874126</v>
      </c>
      <c r="D17" s="16">
        <v>0.139130434782609</v>
      </c>
      <c r="E17" s="16">
        <v>0.17647058823529399</v>
      </c>
      <c r="F17" s="16">
        <v>0.13636363636363599</v>
      </c>
      <c r="G17" s="16">
        <v>7.3529411764705899E-2</v>
      </c>
      <c r="H17" s="16">
        <v>7.1428571428571397E-2</v>
      </c>
      <c r="I17" s="16">
        <v>0.117021276595745</v>
      </c>
      <c r="J17" s="16">
        <v>0.104477611940299</v>
      </c>
      <c r="K17" s="16">
        <v>0.12903225806451599</v>
      </c>
      <c r="L17" s="16">
        <v>6.7415730337078594E-2</v>
      </c>
      <c r="M17" s="16">
        <v>0.17499999999999999</v>
      </c>
      <c r="N17" s="16">
        <v>0.11764705882352899</v>
      </c>
      <c r="O17" s="16">
        <v>0.214285714285714</v>
      </c>
      <c r="P17" s="16"/>
      <c r="Q17" s="16">
        <v>0.126984126984127</v>
      </c>
      <c r="R17" s="16">
        <v>9.85915492957746E-2</v>
      </c>
      <c r="S17" s="16">
        <v>0.112903225806452</v>
      </c>
      <c r="T17" s="16">
        <v>0.11267605633802801</v>
      </c>
      <c r="U17" s="16">
        <v>9.6774193548387094E-2</v>
      </c>
      <c r="V17" s="16">
        <v>0.10891089108910899</v>
      </c>
      <c r="W17" s="16">
        <v>0.14912280701754399</v>
      </c>
      <c r="X17" s="16">
        <v>0.117021276595745</v>
      </c>
      <c r="Y17" s="16">
        <v>0.14088397790055199</v>
      </c>
      <c r="Z17" s="16"/>
      <c r="AA17" s="16">
        <v>0.11764705882352899</v>
      </c>
      <c r="AB17" s="16">
        <v>0.13596491228070201</v>
      </c>
      <c r="AC17" s="16"/>
      <c r="AD17" s="16">
        <v>0.12949640287769801</v>
      </c>
      <c r="AE17" s="16">
        <v>0.123076923076923</v>
      </c>
      <c r="AF17" s="16">
        <v>0.126984126984127</v>
      </c>
      <c r="AG17" s="16">
        <v>0.104166666666667</v>
      </c>
      <c r="AH17" s="16">
        <v>0.15384615384615399</v>
      </c>
      <c r="AI17" s="16">
        <v>9.7826086956521702E-2</v>
      </c>
      <c r="AJ17" s="16">
        <v>0.126050420168067</v>
      </c>
      <c r="AK17" s="16">
        <v>0.101123595505618</v>
      </c>
      <c r="AL17" s="16">
        <v>0.13829787234042601</v>
      </c>
      <c r="AM17" s="16">
        <v>0.15384615384615399</v>
      </c>
      <c r="AN17" s="16"/>
      <c r="AO17" s="16">
        <v>0.102040816326531</v>
      </c>
      <c r="AP17" s="16">
        <v>0.131474103585657</v>
      </c>
      <c r="AQ17" s="16">
        <v>0.14285714285714299</v>
      </c>
      <c r="AR17" s="16">
        <v>0.123711340206186</v>
      </c>
      <c r="AS17" s="16">
        <v>0.20689655172413801</v>
      </c>
      <c r="AT17" s="16">
        <v>0.15</v>
      </c>
      <c r="AU17" s="16"/>
      <c r="AV17" s="16">
        <v>0.25</v>
      </c>
      <c r="AW17" s="16">
        <v>0.4</v>
      </c>
      <c r="AX17" s="16">
        <v>0.11111111111111099</v>
      </c>
      <c r="AY17" s="16">
        <v>8.3333333333333301E-2</v>
      </c>
      <c r="AZ17" s="16">
        <v>0.14285714285714299</v>
      </c>
      <c r="BA17" s="16">
        <v>0.14705882352941199</v>
      </c>
      <c r="BB17" s="16">
        <v>0.144230769230769</v>
      </c>
      <c r="BC17" s="16">
        <v>0.1</v>
      </c>
      <c r="BD17" s="16">
        <v>9.5238095238095205E-2</v>
      </c>
      <c r="BE17" s="16">
        <v>0.14492753623188401</v>
      </c>
      <c r="BF17" s="16">
        <v>0.145454545454545</v>
      </c>
      <c r="BG17" s="16">
        <v>5.8823529411764698E-2</v>
      </c>
      <c r="BH17" s="16">
        <v>0.11111111111111099</v>
      </c>
      <c r="BI17" s="16">
        <v>0.05</v>
      </c>
      <c r="BJ17" s="16">
        <v>0.266666666666667</v>
      </c>
      <c r="BK17" s="16">
        <v>0.104166666666667</v>
      </c>
      <c r="BL17" s="16">
        <v>5.8823529411764698E-2</v>
      </c>
      <c r="BM17" s="16">
        <v>0.11111111111111099</v>
      </c>
      <c r="BN17" s="16">
        <v>5.5555555555555601E-2</v>
      </c>
      <c r="BO17" s="16"/>
      <c r="BP17" s="16">
        <v>0.134993446920052</v>
      </c>
      <c r="BQ17" s="16"/>
      <c r="BR17" s="16">
        <v>0.13448275862069001</v>
      </c>
      <c r="BS17" s="16"/>
      <c r="BT17" s="16">
        <v>0.15151515151515199</v>
      </c>
    </row>
    <row r="18" spans="2:72" ht="16" x14ac:dyDescent="0.2">
      <c r="B18" s="17" t="s">
        <v>209</v>
      </c>
      <c r="C18" s="16">
        <v>9.1908091908091905E-2</v>
      </c>
      <c r="D18" s="16">
        <v>0.118840579710145</v>
      </c>
      <c r="E18" s="16">
        <v>6.7226890756302504E-2</v>
      </c>
      <c r="F18" s="16">
        <v>2.27272727272727E-2</v>
      </c>
      <c r="G18" s="16">
        <v>8.8235294117647106E-2</v>
      </c>
      <c r="H18" s="16">
        <v>7.1428571428571397E-2</v>
      </c>
      <c r="I18" s="16">
        <v>6.3829787234042507E-2</v>
      </c>
      <c r="J18" s="16">
        <v>7.4626865671641798E-2</v>
      </c>
      <c r="K18" s="16">
        <v>0.19354838709677399</v>
      </c>
      <c r="L18" s="16">
        <v>7.8651685393258397E-2</v>
      </c>
      <c r="M18" s="16">
        <v>7.4999999999999997E-2</v>
      </c>
      <c r="N18" s="16">
        <v>8.8235294117647106E-2</v>
      </c>
      <c r="O18" s="16">
        <v>0.14285714285714299</v>
      </c>
      <c r="P18" s="16"/>
      <c r="Q18" s="16">
        <v>1.58730158730159E-2</v>
      </c>
      <c r="R18" s="16">
        <v>1.4084507042253501E-2</v>
      </c>
      <c r="S18" s="16">
        <v>4.8387096774193498E-2</v>
      </c>
      <c r="T18" s="16">
        <v>7.0422535211267595E-2</v>
      </c>
      <c r="U18" s="16">
        <v>8.0645161290322606E-2</v>
      </c>
      <c r="V18" s="16">
        <v>6.9306930693069299E-2</v>
      </c>
      <c r="W18" s="16">
        <v>7.8947368421052599E-2</v>
      </c>
      <c r="X18" s="16">
        <v>0.13829787234042601</v>
      </c>
      <c r="Y18" s="16">
        <v>0.13259668508287301</v>
      </c>
      <c r="Z18" s="16"/>
      <c r="AA18" s="16">
        <v>5.6985294117647099E-2</v>
      </c>
      <c r="AB18" s="16">
        <v>0.13377192982456099</v>
      </c>
      <c r="AC18" s="16"/>
      <c r="AD18" s="16">
        <v>3.5971223021582698E-2</v>
      </c>
      <c r="AE18" s="16">
        <v>3.0769230769230799E-2</v>
      </c>
      <c r="AF18" s="16">
        <v>3.1746031746031703E-2</v>
      </c>
      <c r="AG18" s="16">
        <v>7.2916666666666699E-2</v>
      </c>
      <c r="AH18" s="16">
        <v>0.102564102564103</v>
      </c>
      <c r="AI18" s="16">
        <v>7.6086956521739094E-2</v>
      </c>
      <c r="AJ18" s="16">
        <v>0.11764705882352899</v>
      </c>
      <c r="AK18" s="16">
        <v>0.13483146067415699</v>
      </c>
      <c r="AL18" s="16">
        <v>0.13829787234042601</v>
      </c>
      <c r="AM18" s="16">
        <v>0.128205128205128</v>
      </c>
      <c r="AN18" s="16"/>
      <c r="AO18" s="16">
        <v>4.3367346938775503E-2</v>
      </c>
      <c r="AP18" s="16">
        <v>9.9601593625498003E-2</v>
      </c>
      <c r="AQ18" s="16">
        <v>0.14285714285714299</v>
      </c>
      <c r="AR18" s="16">
        <v>0.14432989690721601</v>
      </c>
      <c r="AS18" s="16">
        <v>0.18965517241379301</v>
      </c>
      <c r="AT18" s="16">
        <v>0</v>
      </c>
      <c r="AU18" s="16"/>
      <c r="AV18" s="16">
        <v>0</v>
      </c>
      <c r="AW18" s="16">
        <v>0</v>
      </c>
      <c r="AX18" s="16">
        <v>0.13888888888888901</v>
      </c>
      <c r="AY18" s="16">
        <v>8.3333333333333301E-2</v>
      </c>
      <c r="AZ18" s="16">
        <v>0</v>
      </c>
      <c r="BA18" s="16">
        <v>8.8235294117647106E-2</v>
      </c>
      <c r="BB18" s="16">
        <v>7.69230769230769E-2</v>
      </c>
      <c r="BC18" s="16">
        <v>3.3333333333333298E-2</v>
      </c>
      <c r="BD18" s="16">
        <v>0</v>
      </c>
      <c r="BE18" s="16">
        <v>0.14975845410628</v>
      </c>
      <c r="BF18" s="16">
        <v>0.13636363636363599</v>
      </c>
      <c r="BG18" s="16">
        <v>0</v>
      </c>
      <c r="BH18" s="16">
        <v>8.8888888888888906E-2</v>
      </c>
      <c r="BI18" s="16">
        <v>0.1</v>
      </c>
      <c r="BJ18" s="16">
        <v>6.6666666666666693E-2</v>
      </c>
      <c r="BK18" s="16">
        <v>4.1666666666666699E-2</v>
      </c>
      <c r="BL18" s="16">
        <v>1.9607843137254902E-2</v>
      </c>
      <c r="BM18" s="16">
        <v>0</v>
      </c>
      <c r="BN18" s="16">
        <v>2.7777777777777801E-2</v>
      </c>
      <c r="BO18" s="16"/>
      <c r="BP18" s="16">
        <v>0.10747051114023599</v>
      </c>
      <c r="BQ18" s="16"/>
      <c r="BR18" s="16">
        <v>0.11206896551724101</v>
      </c>
      <c r="BS18" s="16"/>
      <c r="BT18" s="16">
        <v>0.128205128205128</v>
      </c>
    </row>
    <row r="19" spans="2:72" ht="16" x14ac:dyDescent="0.2">
      <c r="B19" s="17" t="s">
        <v>210</v>
      </c>
      <c r="C19" s="18">
        <v>8.9910089910089905E-2</v>
      </c>
      <c r="D19" s="18">
        <v>0.11014492753623201</v>
      </c>
      <c r="E19" s="18">
        <v>3.3613445378151301E-2</v>
      </c>
      <c r="F19" s="18">
        <v>6.8181818181818205E-2</v>
      </c>
      <c r="G19" s="18">
        <v>0.14705882352941199</v>
      </c>
      <c r="H19" s="18">
        <v>8.9285714285714302E-2</v>
      </c>
      <c r="I19" s="18">
        <v>0.10638297872340401</v>
      </c>
      <c r="J19" s="18">
        <v>5.9701492537313397E-2</v>
      </c>
      <c r="K19" s="18">
        <v>6.4516129032258104E-2</v>
      </c>
      <c r="L19" s="18">
        <v>6.7415730337078594E-2</v>
      </c>
      <c r="M19" s="18">
        <v>2.5000000000000001E-2</v>
      </c>
      <c r="N19" s="18">
        <v>0.17647058823529399</v>
      </c>
      <c r="O19" s="18">
        <v>7.1428571428571397E-2</v>
      </c>
      <c r="P19" s="18"/>
      <c r="Q19" s="18">
        <v>0.126984126984127</v>
      </c>
      <c r="R19" s="18">
        <v>5.63380281690141E-2</v>
      </c>
      <c r="S19" s="18">
        <v>6.4516129032258104E-2</v>
      </c>
      <c r="T19" s="18">
        <v>4.2253521126760597E-2</v>
      </c>
      <c r="U19" s="18">
        <v>4.8387096774193498E-2</v>
      </c>
      <c r="V19" s="18">
        <v>3.9603960396039598E-2</v>
      </c>
      <c r="W19" s="18">
        <v>7.0175438596491196E-2</v>
      </c>
      <c r="X19" s="18">
        <v>0.10638297872340401</v>
      </c>
      <c r="Y19" s="18">
        <v>0.12707182320442001</v>
      </c>
      <c r="Z19" s="18"/>
      <c r="AA19" s="18">
        <v>6.25E-2</v>
      </c>
      <c r="AB19" s="18">
        <v>0.12280701754386</v>
      </c>
      <c r="AC19" s="18"/>
      <c r="AD19" s="18">
        <v>7.1942446043165506E-2</v>
      </c>
      <c r="AE19" s="18">
        <v>3.0769230769230799E-2</v>
      </c>
      <c r="AF19" s="18">
        <v>6.3492063492063502E-2</v>
      </c>
      <c r="AG19" s="18">
        <v>8.3333333333333301E-2</v>
      </c>
      <c r="AH19" s="18">
        <v>5.1282051282051301E-2</v>
      </c>
      <c r="AI19" s="18">
        <v>0.108695652173913</v>
      </c>
      <c r="AJ19" s="18">
        <v>0.109243697478992</v>
      </c>
      <c r="AK19" s="18">
        <v>0.112359550561798</v>
      </c>
      <c r="AL19" s="18">
        <v>0.117021276595745</v>
      </c>
      <c r="AM19" s="18">
        <v>0.115384615384615</v>
      </c>
      <c r="AN19" s="18"/>
      <c r="AO19" s="18">
        <v>4.5918367346938799E-2</v>
      </c>
      <c r="AP19" s="18">
        <v>8.7649402390438294E-2</v>
      </c>
      <c r="AQ19" s="18">
        <v>0.108571428571429</v>
      </c>
      <c r="AR19" s="18">
        <v>0.123711340206186</v>
      </c>
      <c r="AS19" s="18">
        <v>0.24137931034482801</v>
      </c>
      <c r="AT19" s="18">
        <v>0.25</v>
      </c>
      <c r="AU19" s="18"/>
      <c r="AV19" s="18">
        <v>0.125</v>
      </c>
      <c r="AW19" s="18">
        <v>0</v>
      </c>
      <c r="AX19" s="18">
        <v>0.194444444444444</v>
      </c>
      <c r="AY19" s="18">
        <v>0</v>
      </c>
      <c r="AZ19" s="18">
        <v>0.14285714285714299</v>
      </c>
      <c r="BA19" s="18">
        <v>0.10294117647058799</v>
      </c>
      <c r="BB19" s="18">
        <v>5.7692307692307702E-2</v>
      </c>
      <c r="BC19" s="18">
        <v>0.16666666666666699</v>
      </c>
      <c r="BD19" s="18">
        <v>4.7619047619047603E-2</v>
      </c>
      <c r="BE19" s="18">
        <v>0.120772946859903</v>
      </c>
      <c r="BF19" s="18">
        <v>8.1818181818181804E-2</v>
      </c>
      <c r="BG19" s="18">
        <v>5.8823529411764698E-2</v>
      </c>
      <c r="BH19" s="18">
        <v>3.3333333333333298E-2</v>
      </c>
      <c r="BI19" s="18">
        <v>0.1</v>
      </c>
      <c r="BJ19" s="18">
        <v>0</v>
      </c>
      <c r="BK19" s="18">
        <v>2.0833333333333301E-2</v>
      </c>
      <c r="BL19" s="18">
        <v>5.8823529411764698E-2</v>
      </c>
      <c r="BM19" s="18">
        <v>5.5555555555555601E-2</v>
      </c>
      <c r="BN19" s="18">
        <v>2.7777777777777801E-2</v>
      </c>
      <c r="BO19" s="18"/>
      <c r="BP19" s="18">
        <v>9.6985583224115296E-2</v>
      </c>
      <c r="BQ19" s="18"/>
      <c r="BR19" s="18">
        <v>0.10517241379310301</v>
      </c>
      <c r="BS19" s="18"/>
      <c r="BT19" s="18">
        <v>0.107226107226107</v>
      </c>
    </row>
    <row r="20" spans="2:72" x14ac:dyDescent="0.2">
      <c r="B20" s="15"/>
    </row>
    <row r="21" spans="2:72" x14ac:dyDescent="0.2">
      <c r="B21" t="s">
        <v>93</v>
      </c>
    </row>
    <row r="22" spans="2:72" x14ac:dyDescent="0.2">
      <c r="B22" t="s">
        <v>94</v>
      </c>
    </row>
    <row r="24" spans="2:72" x14ac:dyDescent="0.2">
      <c r="B24"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222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219</v>
      </c>
      <c r="C8" s="16">
        <v>0.258379888268156</v>
      </c>
      <c r="D8" s="16">
        <v>0.33333333333333298</v>
      </c>
      <c r="E8" s="16">
        <v>0.13888888888888901</v>
      </c>
      <c r="F8" s="16">
        <v>0.17241379310344801</v>
      </c>
      <c r="G8" s="16">
        <v>0.3</v>
      </c>
      <c r="H8" s="16">
        <v>0.28571428571428598</v>
      </c>
      <c r="I8" s="16">
        <v>0.230769230769231</v>
      </c>
      <c r="J8" s="16">
        <v>0.155555555555556</v>
      </c>
      <c r="K8" s="16">
        <v>0.5</v>
      </c>
      <c r="L8" s="16">
        <v>0.15151515151515199</v>
      </c>
      <c r="M8" s="16">
        <v>0.20689655172413801</v>
      </c>
      <c r="N8" s="16">
        <v>0.16666666666666699</v>
      </c>
      <c r="O8" s="16">
        <v>0.375</v>
      </c>
      <c r="P8" s="16"/>
      <c r="Q8" s="16">
        <v>0.135135135135135</v>
      </c>
      <c r="R8" s="16">
        <v>0.14285714285714299</v>
      </c>
      <c r="S8" s="16">
        <v>0.14285714285714299</v>
      </c>
      <c r="T8" s="16">
        <v>0.11363636363636399</v>
      </c>
      <c r="U8" s="16">
        <v>0.22727272727272699</v>
      </c>
      <c r="V8" s="16">
        <v>0.22077922077922099</v>
      </c>
      <c r="W8" s="16">
        <v>0.26250000000000001</v>
      </c>
      <c r="X8" s="16">
        <v>0.34666666666666701</v>
      </c>
      <c r="Y8" s="16">
        <v>0.31186440677966099</v>
      </c>
      <c r="Z8" s="16"/>
      <c r="AA8" s="16">
        <v>0.19420289855072501</v>
      </c>
      <c r="AB8" s="16">
        <v>0.31891891891891899</v>
      </c>
      <c r="AC8" s="16"/>
      <c r="AD8" s="16">
        <v>0.141025641025641</v>
      </c>
      <c r="AE8" s="16">
        <v>0.14285714285714299</v>
      </c>
      <c r="AF8" s="16">
        <v>0.17647058823529399</v>
      </c>
      <c r="AG8" s="16">
        <v>0.31578947368421101</v>
      </c>
      <c r="AH8" s="16">
        <v>0.26785714285714302</v>
      </c>
      <c r="AI8" s="16">
        <v>0.214285714285714</v>
      </c>
      <c r="AJ8" s="16">
        <v>0.35106382978723399</v>
      </c>
      <c r="AK8" s="16">
        <v>0.40789473684210498</v>
      </c>
      <c r="AL8" s="16">
        <v>0.209876543209877</v>
      </c>
      <c r="AM8" s="16">
        <v>0.25984251968503902</v>
      </c>
      <c r="AN8" s="16"/>
      <c r="AO8" s="16">
        <v>0.15116279069767399</v>
      </c>
      <c r="AP8" s="16">
        <v>0.23280423280423301</v>
      </c>
      <c r="AQ8" s="16">
        <v>0.35251798561151099</v>
      </c>
      <c r="AR8" s="16">
        <v>0.43661971830985902</v>
      </c>
      <c r="AS8" s="16">
        <v>0.375</v>
      </c>
      <c r="AT8" s="16">
        <v>0.46153846153846201</v>
      </c>
      <c r="AU8" s="16"/>
      <c r="AV8" s="16">
        <v>0.66666666666666696</v>
      </c>
      <c r="AW8" s="16">
        <v>0</v>
      </c>
      <c r="AX8" s="16">
        <v>0.23376623376623401</v>
      </c>
      <c r="AY8" s="16">
        <v>0.2</v>
      </c>
      <c r="AZ8" s="16">
        <v>0</v>
      </c>
      <c r="BA8" s="16">
        <v>0.170212765957447</v>
      </c>
      <c r="BB8" s="16">
        <v>0.157894736842105</v>
      </c>
      <c r="BC8" s="16">
        <v>0.26315789473684198</v>
      </c>
      <c r="BD8" s="16">
        <v>0</v>
      </c>
      <c r="BE8" s="16">
        <v>0.49068322981366502</v>
      </c>
      <c r="BF8" s="16">
        <v>0.33734939759036098</v>
      </c>
      <c r="BG8" s="16">
        <v>9.0909090909090898E-2</v>
      </c>
      <c r="BH8" s="16">
        <v>0.14492753623188401</v>
      </c>
      <c r="BI8" s="16">
        <v>0.2</v>
      </c>
      <c r="BJ8" s="16">
        <v>7.69230769230769E-2</v>
      </c>
      <c r="BK8" s="16">
        <v>0.16666666666666699</v>
      </c>
      <c r="BL8" s="16">
        <v>0.15625</v>
      </c>
      <c r="BM8" s="16">
        <v>0.05</v>
      </c>
      <c r="BN8" s="16">
        <v>9.0909090909090898E-2</v>
      </c>
      <c r="BO8" s="16"/>
      <c r="BP8" s="16">
        <v>0.29433962264150898</v>
      </c>
      <c r="BQ8" s="16"/>
      <c r="BR8" s="16">
        <v>0.27241379310344799</v>
      </c>
      <c r="BS8" s="16"/>
      <c r="BT8" s="16">
        <v>0.31235431235431199</v>
      </c>
    </row>
    <row r="9" spans="2:72" ht="32" x14ac:dyDescent="0.2">
      <c r="B9" s="17" t="s">
        <v>220</v>
      </c>
      <c r="C9" s="16">
        <v>0.34636871508379902</v>
      </c>
      <c r="D9" s="16">
        <v>0.35658914728682201</v>
      </c>
      <c r="E9" s="16">
        <v>0.34722222222222199</v>
      </c>
      <c r="F9" s="16">
        <v>0.41379310344827602</v>
      </c>
      <c r="G9" s="16">
        <v>0.38</v>
      </c>
      <c r="H9" s="16">
        <v>0.25714285714285701</v>
      </c>
      <c r="I9" s="16">
        <v>0.42307692307692302</v>
      </c>
      <c r="J9" s="16">
        <v>0.22222222222222199</v>
      </c>
      <c r="K9" s="16">
        <v>0.22727272727272699</v>
      </c>
      <c r="L9" s="16">
        <v>0.33333333333333298</v>
      </c>
      <c r="M9" s="16">
        <v>0.31034482758620702</v>
      </c>
      <c r="N9" s="16">
        <v>0.41666666666666702</v>
      </c>
      <c r="O9" s="16">
        <v>0.25</v>
      </c>
      <c r="P9" s="16"/>
      <c r="Q9" s="16">
        <v>0.108108108108108</v>
      </c>
      <c r="R9" s="16">
        <v>0.214285714285714</v>
      </c>
      <c r="S9" s="16">
        <v>0.17142857142857101</v>
      </c>
      <c r="T9" s="16">
        <v>0.34090909090909099</v>
      </c>
      <c r="U9" s="16">
        <v>0.36363636363636398</v>
      </c>
      <c r="V9" s="16">
        <v>0.42857142857142899</v>
      </c>
      <c r="W9" s="16">
        <v>0.4</v>
      </c>
      <c r="X9" s="16">
        <v>0.34666666666666701</v>
      </c>
      <c r="Y9" s="16">
        <v>0.37288135593220301</v>
      </c>
      <c r="Z9" s="16"/>
      <c r="AA9" s="16">
        <v>0.32463768115941999</v>
      </c>
      <c r="AB9" s="16">
        <v>0.36756756756756798</v>
      </c>
      <c r="AC9" s="16"/>
      <c r="AD9" s="16">
        <v>0.20512820512820501</v>
      </c>
      <c r="AE9" s="16">
        <v>0.371428571428571</v>
      </c>
      <c r="AF9" s="16">
        <v>0.35294117647058798</v>
      </c>
      <c r="AG9" s="16">
        <v>0.31578947368421101</v>
      </c>
      <c r="AH9" s="16">
        <v>0.35714285714285698</v>
      </c>
      <c r="AI9" s="16">
        <v>0.371428571428571</v>
      </c>
      <c r="AJ9" s="16">
        <v>0.37234042553191499</v>
      </c>
      <c r="AK9" s="16">
        <v>0.36842105263157898</v>
      </c>
      <c r="AL9" s="16">
        <v>0.530864197530864</v>
      </c>
      <c r="AM9" s="16">
        <v>0.27559055118110198</v>
      </c>
      <c r="AN9" s="16"/>
      <c r="AO9" s="16">
        <v>0.35658914728682201</v>
      </c>
      <c r="AP9" s="16">
        <v>0.407407407407407</v>
      </c>
      <c r="AQ9" s="16">
        <v>0.29496402877697803</v>
      </c>
      <c r="AR9" s="16">
        <v>0.323943661971831</v>
      </c>
      <c r="AS9" s="16">
        <v>0.27500000000000002</v>
      </c>
      <c r="AT9" s="16">
        <v>0.15384615384615399</v>
      </c>
      <c r="AU9" s="16"/>
      <c r="AV9" s="16">
        <v>0</v>
      </c>
      <c r="AW9" s="16">
        <v>0.5</v>
      </c>
      <c r="AX9" s="16">
        <v>0.29870129870129902</v>
      </c>
      <c r="AY9" s="16">
        <v>0.3</v>
      </c>
      <c r="AZ9" s="16">
        <v>0.5</v>
      </c>
      <c r="BA9" s="16">
        <v>0.40425531914893598</v>
      </c>
      <c r="BB9" s="16">
        <v>0.32894736842105299</v>
      </c>
      <c r="BC9" s="16">
        <v>0.26315789473684198</v>
      </c>
      <c r="BD9" s="16">
        <v>0.46153846153846201</v>
      </c>
      <c r="BE9" s="16">
        <v>0.29192546583850898</v>
      </c>
      <c r="BF9" s="16">
        <v>0.33734939759036098</v>
      </c>
      <c r="BG9" s="16">
        <v>0.63636363636363602</v>
      </c>
      <c r="BH9" s="16">
        <v>0.46376811594202899</v>
      </c>
      <c r="BI9" s="16">
        <v>0.46666666666666701</v>
      </c>
      <c r="BJ9" s="16">
        <v>0.53846153846153799</v>
      </c>
      <c r="BK9" s="16">
        <v>0.30555555555555602</v>
      </c>
      <c r="BL9" s="16">
        <v>0.28125</v>
      </c>
      <c r="BM9" s="16">
        <v>0.3</v>
      </c>
      <c r="BN9" s="16">
        <v>0.45454545454545497</v>
      </c>
      <c r="BO9" s="16"/>
      <c r="BP9" s="16">
        <v>0.35849056603773599</v>
      </c>
      <c r="BQ9" s="16"/>
      <c r="BR9" s="16">
        <v>0.32931034482758598</v>
      </c>
      <c r="BS9" s="16"/>
      <c r="BT9" s="16">
        <v>0.37062937062937101</v>
      </c>
    </row>
    <row r="10" spans="2:72" ht="16" x14ac:dyDescent="0.2">
      <c r="B10" s="17" t="s">
        <v>221</v>
      </c>
      <c r="C10" s="16">
        <v>0.36033519553072602</v>
      </c>
      <c r="D10" s="16">
        <v>0.28294573643410897</v>
      </c>
      <c r="E10" s="16">
        <v>0.44444444444444398</v>
      </c>
      <c r="F10" s="16">
        <v>0.37931034482758602</v>
      </c>
      <c r="G10" s="16">
        <v>0.32</v>
      </c>
      <c r="H10" s="16">
        <v>0.4</v>
      </c>
      <c r="I10" s="16">
        <v>0.33333333333333298</v>
      </c>
      <c r="J10" s="16">
        <v>0.57777777777777795</v>
      </c>
      <c r="K10" s="16">
        <v>0.27272727272727298</v>
      </c>
      <c r="L10" s="16">
        <v>0.45454545454545497</v>
      </c>
      <c r="M10" s="16">
        <v>0.44827586206896602</v>
      </c>
      <c r="N10" s="16">
        <v>0.375</v>
      </c>
      <c r="O10" s="16">
        <v>0.25</v>
      </c>
      <c r="P10" s="16"/>
      <c r="Q10" s="16">
        <v>0.67567567567567599</v>
      </c>
      <c r="R10" s="16">
        <v>0.64285714285714302</v>
      </c>
      <c r="S10" s="16">
        <v>0.65714285714285703</v>
      </c>
      <c r="T10" s="16">
        <v>0.52272727272727304</v>
      </c>
      <c r="U10" s="16">
        <v>0.31818181818181801</v>
      </c>
      <c r="V10" s="16">
        <v>0.31168831168831201</v>
      </c>
      <c r="W10" s="16">
        <v>0.3125</v>
      </c>
      <c r="X10" s="16">
        <v>0.28000000000000003</v>
      </c>
      <c r="Y10" s="16">
        <v>0.28474576271186403</v>
      </c>
      <c r="Z10" s="16"/>
      <c r="AA10" s="16">
        <v>0.44057971014492803</v>
      </c>
      <c r="AB10" s="16">
        <v>0.28378378378378399</v>
      </c>
      <c r="AC10" s="16"/>
      <c r="AD10" s="16">
        <v>0.56410256410256399</v>
      </c>
      <c r="AE10" s="16">
        <v>0.42857142857142899</v>
      </c>
      <c r="AF10" s="16">
        <v>0.41176470588235298</v>
      </c>
      <c r="AG10" s="16">
        <v>0.33333333333333298</v>
      </c>
      <c r="AH10" s="16">
        <v>0.35714285714285698</v>
      </c>
      <c r="AI10" s="16">
        <v>0.4</v>
      </c>
      <c r="AJ10" s="16">
        <v>0.23404255319148901</v>
      </c>
      <c r="AK10" s="16">
        <v>0.21052631578947401</v>
      </c>
      <c r="AL10" s="16">
        <v>0.234567901234568</v>
      </c>
      <c r="AM10" s="16">
        <v>0.440944881889764</v>
      </c>
      <c r="AN10" s="16"/>
      <c r="AO10" s="16">
        <v>0.44573643410852698</v>
      </c>
      <c r="AP10" s="16">
        <v>0.32275132275132301</v>
      </c>
      <c r="AQ10" s="16">
        <v>0.30935251798561197</v>
      </c>
      <c r="AR10" s="16">
        <v>0.23943661971831001</v>
      </c>
      <c r="AS10" s="16">
        <v>0.35</v>
      </c>
      <c r="AT10" s="16">
        <v>0.38461538461538503</v>
      </c>
      <c r="AU10" s="16"/>
      <c r="AV10" s="16">
        <v>0.33333333333333298</v>
      </c>
      <c r="AW10" s="16">
        <v>0.5</v>
      </c>
      <c r="AX10" s="16">
        <v>0.44155844155844198</v>
      </c>
      <c r="AY10" s="16">
        <v>0.5</v>
      </c>
      <c r="AZ10" s="16">
        <v>0.5</v>
      </c>
      <c r="BA10" s="16">
        <v>0.40425531914893598</v>
      </c>
      <c r="BB10" s="16">
        <v>0.46052631578947401</v>
      </c>
      <c r="BC10" s="16">
        <v>0.47368421052631599</v>
      </c>
      <c r="BD10" s="16">
        <v>0.53846153846153799</v>
      </c>
      <c r="BE10" s="16">
        <v>0.19875776397515499</v>
      </c>
      <c r="BF10" s="16">
        <v>0.28915662650602397</v>
      </c>
      <c r="BG10" s="16">
        <v>0.27272727272727298</v>
      </c>
      <c r="BH10" s="16">
        <v>0.376811594202899</v>
      </c>
      <c r="BI10" s="16">
        <v>0.133333333333333</v>
      </c>
      <c r="BJ10" s="16">
        <v>0.38461538461538503</v>
      </c>
      <c r="BK10" s="16">
        <v>0.41666666666666702</v>
      </c>
      <c r="BL10" s="16">
        <v>0.53125</v>
      </c>
      <c r="BM10" s="16">
        <v>0.6</v>
      </c>
      <c r="BN10" s="16">
        <v>0.36363636363636398</v>
      </c>
      <c r="BO10" s="16"/>
      <c r="BP10" s="16">
        <v>0.31698113207547202</v>
      </c>
      <c r="BQ10" s="16"/>
      <c r="BR10" s="16">
        <v>0.36379310344827598</v>
      </c>
      <c r="BS10" s="16"/>
      <c r="BT10" s="16">
        <v>0.28904428904428903</v>
      </c>
    </row>
    <row r="11" spans="2:72" ht="16" x14ac:dyDescent="0.2">
      <c r="B11" s="17" t="s">
        <v>90</v>
      </c>
      <c r="C11" s="18">
        <v>3.4916201117318399E-2</v>
      </c>
      <c r="D11" s="18">
        <v>2.7131782945736399E-2</v>
      </c>
      <c r="E11" s="18">
        <v>6.9444444444444406E-2</v>
      </c>
      <c r="F11" s="18">
        <v>3.4482758620689703E-2</v>
      </c>
      <c r="G11" s="18">
        <v>0</v>
      </c>
      <c r="H11" s="18">
        <v>5.7142857142857099E-2</v>
      </c>
      <c r="I11" s="18">
        <v>1.2820512820512799E-2</v>
      </c>
      <c r="J11" s="18">
        <v>4.4444444444444398E-2</v>
      </c>
      <c r="K11" s="18">
        <v>0</v>
      </c>
      <c r="L11" s="18">
        <v>6.0606060606060601E-2</v>
      </c>
      <c r="M11" s="18">
        <v>3.4482758620689703E-2</v>
      </c>
      <c r="N11" s="18">
        <v>4.1666666666666699E-2</v>
      </c>
      <c r="O11" s="18">
        <v>0.125</v>
      </c>
      <c r="P11" s="18"/>
      <c r="Q11" s="18">
        <v>8.1081081081081099E-2</v>
      </c>
      <c r="R11" s="18">
        <v>0</v>
      </c>
      <c r="S11" s="18">
        <v>2.8571428571428598E-2</v>
      </c>
      <c r="T11" s="18">
        <v>2.27272727272727E-2</v>
      </c>
      <c r="U11" s="18">
        <v>9.0909090909090898E-2</v>
      </c>
      <c r="V11" s="18">
        <v>3.8961038961039002E-2</v>
      </c>
      <c r="W11" s="18">
        <v>2.5000000000000001E-2</v>
      </c>
      <c r="X11" s="18">
        <v>2.66666666666667E-2</v>
      </c>
      <c r="Y11" s="18">
        <v>3.0508474576271202E-2</v>
      </c>
      <c r="Z11" s="18"/>
      <c r="AA11" s="18">
        <v>4.0579710144927499E-2</v>
      </c>
      <c r="AB11" s="18">
        <v>2.97297297297297E-2</v>
      </c>
      <c r="AC11" s="18"/>
      <c r="AD11" s="18">
        <v>8.9743589743589702E-2</v>
      </c>
      <c r="AE11" s="18">
        <v>5.7142857142857099E-2</v>
      </c>
      <c r="AF11" s="18">
        <v>5.8823529411764698E-2</v>
      </c>
      <c r="AG11" s="18">
        <v>3.5087719298245598E-2</v>
      </c>
      <c r="AH11" s="18">
        <v>1.7857142857142901E-2</v>
      </c>
      <c r="AI11" s="18">
        <v>1.4285714285714299E-2</v>
      </c>
      <c r="AJ11" s="18">
        <v>4.2553191489361701E-2</v>
      </c>
      <c r="AK11" s="18">
        <v>1.3157894736842099E-2</v>
      </c>
      <c r="AL11" s="18">
        <v>2.4691358024691398E-2</v>
      </c>
      <c r="AM11" s="18">
        <v>2.3622047244094498E-2</v>
      </c>
      <c r="AN11" s="18"/>
      <c r="AO11" s="18">
        <v>4.6511627906976702E-2</v>
      </c>
      <c r="AP11" s="18">
        <v>3.7037037037037E-2</v>
      </c>
      <c r="AQ11" s="18">
        <v>4.3165467625899297E-2</v>
      </c>
      <c r="AR11" s="18">
        <v>0</v>
      </c>
      <c r="AS11" s="18">
        <v>0</v>
      </c>
      <c r="AT11" s="18">
        <v>0</v>
      </c>
      <c r="AU11" s="18"/>
      <c r="AV11" s="18">
        <v>0</v>
      </c>
      <c r="AW11" s="18">
        <v>0</v>
      </c>
      <c r="AX11" s="18">
        <v>2.5974025974026E-2</v>
      </c>
      <c r="AY11" s="18">
        <v>0</v>
      </c>
      <c r="AZ11" s="18">
        <v>0</v>
      </c>
      <c r="BA11" s="18">
        <v>2.1276595744680899E-2</v>
      </c>
      <c r="BB11" s="18">
        <v>5.2631578947368397E-2</v>
      </c>
      <c r="BC11" s="18">
        <v>0</v>
      </c>
      <c r="BD11" s="18">
        <v>0</v>
      </c>
      <c r="BE11" s="18">
        <v>1.8633540372670801E-2</v>
      </c>
      <c r="BF11" s="18">
        <v>3.6144578313252997E-2</v>
      </c>
      <c r="BG11" s="18">
        <v>0</v>
      </c>
      <c r="BH11" s="18">
        <v>1.4492753623188401E-2</v>
      </c>
      <c r="BI11" s="18">
        <v>0.2</v>
      </c>
      <c r="BJ11" s="18">
        <v>0</v>
      </c>
      <c r="BK11" s="18">
        <v>0.11111111111111099</v>
      </c>
      <c r="BL11" s="18">
        <v>3.125E-2</v>
      </c>
      <c r="BM11" s="18">
        <v>0.05</v>
      </c>
      <c r="BN11" s="18">
        <v>9.0909090909090898E-2</v>
      </c>
      <c r="BO11" s="18"/>
      <c r="BP11" s="18">
        <v>3.0188679245282998E-2</v>
      </c>
      <c r="BQ11" s="18"/>
      <c r="BR11" s="18">
        <v>3.4482758620689703E-2</v>
      </c>
      <c r="BS11" s="18"/>
      <c r="BT11" s="18">
        <v>2.7972027972028E-2</v>
      </c>
    </row>
    <row r="12" spans="2:72" x14ac:dyDescent="0.2">
      <c r="B12" s="15" t="s">
        <v>125</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BT15"/>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225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223</v>
      </c>
      <c r="C8" s="16">
        <v>0.51256983240223497</v>
      </c>
      <c r="D8" s="16">
        <v>0.612403100775194</v>
      </c>
      <c r="E8" s="16">
        <v>0.40277777777777801</v>
      </c>
      <c r="F8" s="16">
        <v>0.37931034482758602</v>
      </c>
      <c r="G8" s="16">
        <v>0.48</v>
      </c>
      <c r="H8" s="16">
        <v>0.42857142857142899</v>
      </c>
      <c r="I8" s="16">
        <v>0.55128205128205099</v>
      </c>
      <c r="J8" s="16">
        <v>0.33333333333333298</v>
      </c>
      <c r="K8" s="16">
        <v>0.68181818181818199</v>
      </c>
      <c r="L8" s="16">
        <v>0.46969696969697</v>
      </c>
      <c r="M8" s="16">
        <v>0.34482758620689702</v>
      </c>
      <c r="N8" s="16">
        <v>0.5</v>
      </c>
      <c r="O8" s="16">
        <v>0.5</v>
      </c>
      <c r="P8" s="16"/>
      <c r="Q8" s="16">
        <v>0.135135135135135</v>
      </c>
      <c r="R8" s="16">
        <v>0.214285714285714</v>
      </c>
      <c r="S8" s="16">
        <v>0.22857142857142901</v>
      </c>
      <c r="T8" s="16">
        <v>0.29545454545454503</v>
      </c>
      <c r="U8" s="16">
        <v>0.38636363636363602</v>
      </c>
      <c r="V8" s="16">
        <v>0.48051948051948101</v>
      </c>
      <c r="W8" s="16">
        <v>0.55000000000000004</v>
      </c>
      <c r="X8" s="16">
        <v>0.6</v>
      </c>
      <c r="Y8" s="16">
        <v>0.65084745762711904</v>
      </c>
      <c r="Z8" s="16"/>
      <c r="AA8" s="16">
        <v>0.376811594202899</v>
      </c>
      <c r="AB8" s="16">
        <v>0.64054054054054099</v>
      </c>
      <c r="AC8" s="16"/>
      <c r="AD8" s="16">
        <v>0.256410256410256</v>
      </c>
      <c r="AE8" s="16">
        <v>0.28571428571428598</v>
      </c>
      <c r="AF8" s="16">
        <v>0.38235294117647101</v>
      </c>
      <c r="AG8" s="16">
        <v>0.52631578947368396</v>
      </c>
      <c r="AH8" s="16">
        <v>0.48214285714285698</v>
      </c>
      <c r="AI8" s="16">
        <v>0.442857142857143</v>
      </c>
      <c r="AJ8" s="16">
        <v>0.69148936170212805</v>
      </c>
      <c r="AK8" s="16">
        <v>0.67105263157894701</v>
      </c>
      <c r="AL8" s="16">
        <v>0.530864197530864</v>
      </c>
      <c r="AM8" s="16">
        <v>0.57480314960629897</v>
      </c>
      <c r="AN8" s="16"/>
      <c r="AO8" s="16">
        <v>0.39147286821705402</v>
      </c>
      <c r="AP8" s="16">
        <v>0.544973544973545</v>
      </c>
      <c r="AQ8" s="16">
        <v>0.53237410071942404</v>
      </c>
      <c r="AR8" s="16">
        <v>0.70422535211267601</v>
      </c>
      <c r="AS8" s="16">
        <v>0.77500000000000002</v>
      </c>
      <c r="AT8" s="16">
        <v>0.53846153846153799</v>
      </c>
      <c r="AU8" s="16"/>
      <c r="AV8" s="16">
        <v>0.66666666666666696</v>
      </c>
      <c r="AW8" s="16">
        <v>0</v>
      </c>
      <c r="AX8" s="16">
        <v>0.58441558441558406</v>
      </c>
      <c r="AY8" s="16">
        <v>0.5</v>
      </c>
      <c r="AZ8" s="16">
        <v>0.25</v>
      </c>
      <c r="BA8" s="16">
        <v>0.46808510638297901</v>
      </c>
      <c r="BB8" s="16">
        <v>0.43421052631578899</v>
      </c>
      <c r="BC8" s="16">
        <v>0.36842105263157898</v>
      </c>
      <c r="BD8" s="16">
        <v>0.46153846153846201</v>
      </c>
      <c r="BE8" s="16">
        <v>0.68322981366459601</v>
      </c>
      <c r="BF8" s="16">
        <v>0.59036144578313299</v>
      </c>
      <c r="BG8" s="16">
        <v>0.36363636363636398</v>
      </c>
      <c r="BH8" s="16">
        <v>0.47826086956521702</v>
      </c>
      <c r="BI8" s="16">
        <v>0.53333333333333299</v>
      </c>
      <c r="BJ8" s="16">
        <v>0.46153846153846201</v>
      </c>
      <c r="BK8" s="16">
        <v>0.33333333333333298</v>
      </c>
      <c r="BL8" s="16">
        <v>0.40625</v>
      </c>
      <c r="BM8" s="16">
        <v>0.15</v>
      </c>
      <c r="BN8" s="16">
        <v>0.27272727272727298</v>
      </c>
      <c r="BO8" s="16"/>
      <c r="BP8" s="16">
        <v>0.54528301886792496</v>
      </c>
      <c r="BQ8" s="16"/>
      <c r="BR8" s="16">
        <v>0.52586206896551702</v>
      </c>
      <c r="BS8" s="16"/>
      <c r="BT8" s="16">
        <v>0.59440559440559404</v>
      </c>
    </row>
    <row r="9" spans="2:72" ht="16" x14ac:dyDescent="0.2">
      <c r="B9" s="17" t="s">
        <v>224</v>
      </c>
      <c r="C9" s="16">
        <v>0.241620111731844</v>
      </c>
      <c r="D9" s="16">
        <v>0.186046511627907</v>
      </c>
      <c r="E9" s="16">
        <v>0.31944444444444398</v>
      </c>
      <c r="F9" s="16">
        <v>0.24137931034482801</v>
      </c>
      <c r="G9" s="16">
        <v>0.36</v>
      </c>
      <c r="H9" s="16">
        <v>0.25714285714285701</v>
      </c>
      <c r="I9" s="16">
        <v>0.256410256410256</v>
      </c>
      <c r="J9" s="16">
        <v>0.33333333333333298</v>
      </c>
      <c r="K9" s="16">
        <v>0.13636363636363599</v>
      </c>
      <c r="L9" s="16">
        <v>0.21212121212121199</v>
      </c>
      <c r="M9" s="16">
        <v>0.37931034482758602</v>
      </c>
      <c r="N9" s="16">
        <v>0.16666666666666699</v>
      </c>
      <c r="O9" s="16">
        <v>0.125</v>
      </c>
      <c r="P9" s="16"/>
      <c r="Q9" s="16">
        <v>0.27027027027027001</v>
      </c>
      <c r="R9" s="16">
        <v>0.17857142857142899</v>
      </c>
      <c r="S9" s="16">
        <v>0.17142857142857101</v>
      </c>
      <c r="T9" s="16">
        <v>0.34090909090909099</v>
      </c>
      <c r="U9" s="16">
        <v>0.22727272727272699</v>
      </c>
      <c r="V9" s="16">
        <v>0.32467532467532501</v>
      </c>
      <c r="W9" s="16">
        <v>0.3125</v>
      </c>
      <c r="X9" s="16">
        <v>0.2</v>
      </c>
      <c r="Y9" s="16">
        <v>0.210169491525424</v>
      </c>
      <c r="Z9" s="16"/>
      <c r="AA9" s="16">
        <v>0.27826086956521701</v>
      </c>
      <c r="AB9" s="16">
        <v>0.20810810810810801</v>
      </c>
      <c r="AC9" s="16"/>
      <c r="AD9" s="16">
        <v>0.28205128205128199</v>
      </c>
      <c r="AE9" s="16">
        <v>0.371428571428571</v>
      </c>
      <c r="AF9" s="16">
        <v>0.32352941176470601</v>
      </c>
      <c r="AG9" s="16">
        <v>0.19298245614035101</v>
      </c>
      <c r="AH9" s="16">
        <v>0.25</v>
      </c>
      <c r="AI9" s="16">
        <v>0.22857142857142901</v>
      </c>
      <c r="AJ9" s="16">
        <v>0.19148936170212799</v>
      </c>
      <c r="AK9" s="16">
        <v>0.22368421052631601</v>
      </c>
      <c r="AL9" s="16">
        <v>0.24691358024691401</v>
      </c>
      <c r="AM9" s="16">
        <v>0.23622047244094499</v>
      </c>
      <c r="AN9" s="16"/>
      <c r="AO9" s="16">
        <v>0.29844961240310097</v>
      </c>
      <c r="AP9" s="16">
        <v>0.227513227513228</v>
      </c>
      <c r="AQ9" s="16">
        <v>0.24460431654676301</v>
      </c>
      <c r="AR9" s="16">
        <v>0.140845070422535</v>
      </c>
      <c r="AS9" s="16">
        <v>0.15</v>
      </c>
      <c r="AT9" s="16">
        <v>0.230769230769231</v>
      </c>
      <c r="AU9" s="16"/>
      <c r="AV9" s="16">
        <v>0.16666666666666699</v>
      </c>
      <c r="AW9" s="16">
        <v>1</v>
      </c>
      <c r="AX9" s="16">
        <v>0.207792207792208</v>
      </c>
      <c r="AY9" s="16">
        <v>0.3</v>
      </c>
      <c r="AZ9" s="16">
        <v>0.5</v>
      </c>
      <c r="BA9" s="16">
        <v>0.19148936170212799</v>
      </c>
      <c r="BB9" s="16">
        <v>0.28947368421052599</v>
      </c>
      <c r="BC9" s="16">
        <v>0.36842105263157898</v>
      </c>
      <c r="BD9" s="16">
        <v>0.30769230769230799</v>
      </c>
      <c r="BE9" s="16">
        <v>0.14285714285714299</v>
      </c>
      <c r="BF9" s="16">
        <v>0.25301204819277101</v>
      </c>
      <c r="BG9" s="16">
        <v>0.36363636363636398</v>
      </c>
      <c r="BH9" s="16">
        <v>0.27536231884057999</v>
      </c>
      <c r="BI9" s="16">
        <v>0.266666666666667</v>
      </c>
      <c r="BJ9" s="16">
        <v>0.30769230769230799</v>
      </c>
      <c r="BK9" s="16">
        <v>0.194444444444444</v>
      </c>
      <c r="BL9" s="16">
        <v>0.375</v>
      </c>
      <c r="BM9" s="16">
        <v>0.35</v>
      </c>
      <c r="BN9" s="16">
        <v>0.27272727272727298</v>
      </c>
      <c r="BO9" s="16"/>
      <c r="BP9" s="16">
        <v>0.22264150943396199</v>
      </c>
      <c r="BQ9" s="16"/>
      <c r="BR9" s="16">
        <v>0.229310344827586</v>
      </c>
      <c r="BS9" s="16"/>
      <c r="BT9" s="16">
        <v>0.23543123543123501</v>
      </c>
    </row>
    <row r="10" spans="2:72" ht="16" x14ac:dyDescent="0.2">
      <c r="B10" s="17" t="s">
        <v>90</v>
      </c>
      <c r="C10" s="18">
        <v>0.245810055865922</v>
      </c>
      <c r="D10" s="18">
        <v>0.201550387596899</v>
      </c>
      <c r="E10" s="18">
        <v>0.27777777777777801</v>
      </c>
      <c r="F10" s="18">
        <v>0.37931034482758602</v>
      </c>
      <c r="G10" s="18">
        <v>0.16</v>
      </c>
      <c r="H10" s="18">
        <v>0.314285714285714</v>
      </c>
      <c r="I10" s="18">
        <v>0.19230769230769201</v>
      </c>
      <c r="J10" s="18">
        <v>0.33333333333333298</v>
      </c>
      <c r="K10" s="18">
        <v>0.18181818181818199</v>
      </c>
      <c r="L10" s="18">
        <v>0.31818181818181801</v>
      </c>
      <c r="M10" s="18">
        <v>0.27586206896551702</v>
      </c>
      <c r="N10" s="18">
        <v>0.33333333333333298</v>
      </c>
      <c r="O10" s="18">
        <v>0.375</v>
      </c>
      <c r="P10" s="18"/>
      <c r="Q10" s="18">
        <v>0.59459459459459496</v>
      </c>
      <c r="R10" s="18">
        <v>0.60714285714285698</v>
      </c>
      <c r="S10" s="18">
        <v>0.6</v>
      </c>
      <c r="T10" s="18">
        <v>0.36363636363636398</v>
      </c>
      <c r="U10" s="18">
        <v>0.38636363636363602</v>
      </c>
      <c r="V10" s="18">
        <v>0.19480519480519501</v>
      </c>
      <c r="W10" s="18">
        <v>0.13750000000000001</v>
      </c>
      <c r="X10" s="18">
        <v>0.2</v>
      </c>
      <c r="Y10" s="18">
        <v>0.13898305084745799</v>
      </c>
      <c r="Z10" s="18"/>
      <c r="AA10" s="18">
        <v>0.34492753623188399</v>
      </c>
      <c r="AB10" s="18">
        <v>0.151351351351351</v>
      </c>
      <c r="AC10" s="18"/>
      <c r="AD10" s="18">
        <v>0.46153846153846201</v>
      </c>
      <c r="AE10" s="18">
        <v>0.34285714285714303</v>
      </c>
      <c r="AF10" s="18">
        <v>0.29411764705882398</v>
      </c>
      <c r="AG10" s="18">
        <v>0.28070175438596501</v>
      </c>
      <c r="AH10" s="18">
        <v>0.26785714285714302</v>
      </c>
      <c r="AI10" s="18">
        <v>0.32857142857142901</v>
      </c>
      <c r="AJ10" s="18">
        <v>0.117021276595745</v>
      </c>
      <c r="AK10" s="18">
        <v>0.105263157894737</v>
      </c>
      <c r="AL10" s="18">
        <v>0.22222222222222199</v>
      </c>
      <c r="AM10" s="18">
        <v>0.18897637795275599</v>
      </c>
      <c r="AN10" s="18"/>
      <c r="AO10" s="18">
        <v>0.31007751937984501</v>
      </c>
      <c r="AP10" s="18">
        <v>0.227513227513228</v>
      </c>
      <c r="AQ10" s="18">
        <v>0.22302158273381301</v>
      </c>
      <c r="AR10" s="18">
        <v>0.154929577464789</v>
      </c>
      <c r="AS10" s="18">
        <v>7.4999999999999997E-2</v>
      </c>
      <c r="AT10" s="18">
        <v>0.230769230769231</v>
      </c>
      <c r="AU10" s="18"/>
      <c r="AV10" s="18">
        <v>0.16666666666666699</v>
      </c>
      <c r="AW10" s="18">
        <v>0</v>
      </c>
      <c r="AX10" s="18">
        <v>0.207792207792208</v>
      </c>
      <c r="AY10" s="18">
        <v>0.2</v>
      </c>
      <c r="AZ10" s="18">
        <v>0.25</v>
      </c>
      <c r="BA10" s="18">
        <v>0.340425531914894</v>
      </c>
      <c r="BB10" s="18">
        <v>0.27631578947368401</v>
      </c>
      <c r="BC10" s="18">
        <v>0.26315789473684198</v>
      </c>
      <c r="BD10" s="18">
        <v>0.230769230769231</v>
      </c>
      <c r="BE10" s="18">
        <v>0.173913043478261</v>
      </c>
      <c r="BF10" s="18">
        <v>0.156626506024096</v>
      </c>
      <c r="BG10" s="18">
        <v>0.27272727272727298</v>
      </c>
      <c r="BH10" s="18">
        <v>0.24637681159420299</v>
      </c>
      <c r="BI10" s="18">
        <v>0.2</v>
      </c>
      <c r="BJ10" s="18">
        <v>0.230769230769231</v>
      </c>
      <c r="BK10" s="18">
        <v>0.47222222222222199</v>
      </c>
      <c r="BL10" s="18">
        <v>0.21875</v>
      </c>
      <c r="BM10" s="18">
        <v>0.5</v>
      </c>
      <c r="BN10" s="18">
        <v>0.45454545454545497</v>
      </c>
      <c r="BO10" s="18"/>
      <c r="BP10" s="18">
        <v>0.23207547169811299</v>
      </c>
      <c r="BQ10" s="18"/>
      <c r="BR10" s="18">
        <v>0.24482758620689701</v>
      </c>
      <c r="BS10" s="18"/>
      <c r="BT10" s="18">
        <v>0.17016317016317001</v>
      </c>
    </row>
    <row r="11" spans="2:72" x14ac:dyDescent="0.2">
      <c r="B11" s="15" t="s">
        <v>125</v>
      </c>
    </row>
    <row r="12" spans="2:72" x14ac:dyDescent="0.2">
      <c r="B12" t="s">
        <v>93</v>
      </c>
    </row>
    <row r="13" spans="2:72" x14ac:dyDescent="0.2">
      <c r="B13" t="s">
        <v>94</v>
      </c>
    </row>
    <row r="15" spans="2:72" x14ac:dyDescent="0.2">
      <c r="B15"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229</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185</v>
      </c>
      <c r="D7" s="10">
        <v>86</v>
      </c>
      <c r="E7" s="10">
        <v>10</v>
      </c>
      <c r="F7" s="10">
        <v>5</v>
      </c>
      <c r="G7" s="10">
        <v>15</v>
      </c>
      <c r="H7" s="10">
        <v>10</v>
      </c>
      <c r="I7" s="10">
        <v>18</v>
      </c>
      <c r="J7" s="10">
        <v>7</v>
      </c>
      <c r="K7" s="10">
        <v>11</v>
      </c>
      <c r="L7" s="10">
        <v>10</v>
      </c>
      <c r="M7" s="10">
        <v>6</v>
      </c>
      <c r="N7" s="10">
        <v>4</v>
      </c>
      <c r="O7" s="10">
        <v>3</v>
      </c>
      <c r="P7" s="10"/>
      <c r="Q7" s="10">
        <v>5</v>
      </c>
      <c r="R7" s="10">
        <v>4</v>
      </c>
      <c r="S7" s="10">
        <v>5</v>
      </c>
      <c r="T7" s="10">
        <v>5</v>
      </c>
      <c r="U7" s="10">
        <v>10</v>
      </c>
      <c r="V7" s="10">
        <v>17</v>
      </c>
      <c r="W7" s="10">
        <v>21</v>
      </c>
      <c r="X7" s="10">
        <v>26</v>
      </c>
      <c r="Y7" s="10">
        <v>92</v>
      </c>
      <c r="Z7" s="10"/>
      <c r="AA7" s="10">
        <v>67</v>
      </c>
      <c r="AB7" s="10">
        <v>118</v>
      </c>
      <c r="AC7" s="10"/>
      <c r="AD7" s="10">
        <v>11</v>
      </c>
      <c r="AE7" s="10">
        <v>5</v>
      </c>
      <c r="AF7" s="10">
        <v>6</v>
      </c>
      <c r="AG7" s="10">
        <v>18</v>
      </c>
      <c r="AH7" s="10">
        <v>15</v>
      </c>
      <c r="AI7" s="10">
        <v>15</v>
      </c>
      <c r="AJ7" s="10">
        <v>33</v>
      </c>
      <c r="AK7" s="10">
        <v>31</v>
      </c>
      <c r="AL7" s="10">
        <v>17</v>
      </c>
      <c r="AM7" s="10">
        <v>33</v>
      </c>
      <c r="AN7" s="10"/>
      <c r="AO7" s="10">
        <v>39</v>
      </c>
      <c r="AP7" s="10">
        <v>44</v>
      </c>
      <c r="AQ7" s="10">
        <v>49</v>
      </c>
      <c r="AR7" s="10">
        <v>31</v>
      </c>
      <c r="AS7" s="10">
        <v>15</v>
      </c>
      <c r="AT7" s="10">
        <v>6</v>
      </c>
      <c r="AU7" s="10"/>
      <c r="AV7" s="10">
        <v>4</v>
      </c>
      <c r="AW7" s="10" t="s">
        <v>133</v>
      </c>
      <c r="AX7" s="10">
        <v>18</v>
      </c>
      <c r="AY7" s="10">
        <v>2</v>
      </c>
      <c r="AZ7" s="10" t="s">
        <v>133</v>
      </c>
      <c r="BA7" s="10">
        <v>8</v>
      </c>
      <c r="BB7" s="10">
        <v>12</v>
      </c>
      <c r="BC7" s="10">
        <v>5</v>
      </c>
      <c r="BD7" s="10" t="s">
        <v>133</v>
      </c>
      <c r="BE7" s="10">
        <v>79</v>
      </c>
      <c r="BF7" s="10">
        <v>28</v>
      </c>
      <c r="BG7" s="10">
        <v>1</v>
      </c>
      <c r="BH7" s="10">
        <v>10</v>
      </c>
      <c r="BI7" s="10">
        <v>3</v>
      </c>
      <c r="BJ7" s="10">
        <v>1</v>
      </c>
      <c r="BK7" s="10">
        <v>6</v>
      </c>
      <c r="BL7" s="10">
        <v>5</v>
      </c>
      <c r="BM7" s="10">
        <v>1</v>
      </c>
      <c r="BN7" s="10">
        <v>2</v>
      </c>
      <c r="BO7" s="10"/>
      <c r="BP7" s="10">
        <v>156</v>
      </c>
      <c r="BQ7" s="10"/>
      <c r="BR7" s="10">
        <v>158</v>
      </c>
      <c r="BS7" s="10"/>
      <c r="BT7" s="10">
        <v>134</v>
      </c>
    </row>
    <row r="8" spans="2:72" ht="32" x14ac:dyDescent="0.2">
      <c r="B8" s="17" t="s">
        <v>226</v>
      </c>
      <c r="C8" s="16">
        <v>0.68648648648648602</v>
      </c>
      <c r="D8" s="16">
        <v>0.67441860465116299</v>
      </c>
      <c r="E8" s="16">
        <v>0.8</v>
      </c>
      <c r="F8" s="16">
        <v>0.8</v>
      </c>
      <c r="G8" s="16">
        <v>0.66666666666666696</v>
      </c>
      <c r="H8" s="16">
        <v>0.7</v>
      </c>
      <c r="I8" s="16">
        <v>0.66666666666666696</v>
      </c>
      <c r="J8" s="16">
        <v>0.85714285714285698</v>
      </c>
      <c r="K8" s="16">
        <v>0.72727272727272696</v>
      </c>
      <c r="L8" s="16">
        <v>0.5</v>
      </c>
      <c r="M8" s="16">
        <v>0.83333333333333304</v>
      </c>
      <c r="N8" s="16">
        <v>0.25</v>
      </c>
      <c r="O8" s="16">
        <v>1</v>
      </c>
      <c r="P8" s="16"/>
      <c r="Q8" s="16">
        <v>0.6</v>
      </c>
      <c r="R8" s="16">
        <v>0.75</v>
      </c>
      <c r="S8" s="16">
        <v>1</v>
      </c>
      <c r="T8" s="16">
        <v>0.4</v>
      </c>
      <c r="U8" s="16">
        <v>0.8</v>
      </c>
      <c r="V8" s="16">
        <v>0.64705882352941202</v>
      </c>
      <c r="W8" s="16">
        <v>0.80952380952380998</v>
      </c>
      <c r="X8" s="16">
        <v>0.65384615384615397</v>
      </c>
      <c r="Y8" s="16">
        <v>0.66304347826086996</v>
      </c>
      <c r="Z8" s="16"/>
      <c r="AA8" s="16">
        <v>0.73134328358209</v>
      </c>
      <c r="AB8" s="16">
        <v>0.66101694915254205</v>
      </c>
      <c r="AC8" s="16"/>
      <c r="AD8" s="16">
        <v>0.72727272727272696</v>
      </c>
      <c r="AE8" s="16">
        <v>0.6</v>
      </c>
      <c r="AF8" s="16">
        <v>0.66666666666666696</v>
      </c>
      <c r="AG8" s="16">
        <v>0.55555555555555602</v>
      </c>
      <c r="AH8" s="16">
        <v>0.93333333333333302</v>
      </c>
      <c r="AI8" s="16">
        <v>0.46666666666666701</v>
      </c>
      <c r="AJ8" s="16">
        <v>0.60606060606060597</v>
      </c>
      <c r="AK8" s="16">
        <v>0.64516129032258096</v>
      </c>
      <c r="AL8" s="16">
        <v>0.70588235294117696</v>
      </c>
      <c r="AM8" s="16">
        <v>0.84848484848484895</v>
      </c>
      <c r="AN8" s="16"/>
      <c r="AO8" s="16">
        <v>0.61538461538461497</v>
      </c>
      <c r="AP8" s="16">
        <v>0.70454545454545503</v>
      </c>
      <c r="AQ8" s="16">
        <v>0.77551020408163296</v>
      </c>
      <c r="AR8" s="16">
        <v>0.61290322580645196</v>
      </c>
      <c r="AS8" s="16">
        <v>0.73333333333333295</v>
      </c>
      <c r="AT8" s="16">
        <v>0.5</v>
      </c>
      <c r="AU8" s="16"/>
      <c r="AV8" s="16">
        <v>0.5</v>
      </c>
      <c r="AW8" s="16" t="s">
        <v>134</v>
      </c>
      <c r="AX8" s="16">
        <v>0.66666666666666696</v>
      </c>
      <c r="AY8" s="16">
        <v>0.5</v>
      </c>
      <c r="AZ8" s="16" t="s">
        <v>134</v>
      </c>
      <c r="BA8" s="16">
        <v>0.5</v>
      </c>
      <c r="BB8" s="16">
        <v>0.75</v>
      </c>
      <c r="BC8" s="16">
        <v>0.6</v>
      </c>
      <c r="BD8" s="16" t="s">
        <v>134</v>
      </c>
      <c r="BE8" s="16">
        <v>0.683544303797468</v>
      </c>
      <c r="BF8" s="16">
        <v>0.75</v>
      </c>
      <c r="BG8" s="16">
        <v>1</v>
      </c>
      <c r="BH8" s="16">
        <v>0.9</v>
      </c>
      <c r="BI8" s="16">
        <v>0.33333333333333298</v>
      </c>
      <c r="BJ8" s="16">
        <v>1</v>
      </c>
      <c r="BK8" s="16">
        <v>0.33333333333333298</v>
      </c>
      <c r="BL8" s="16">
        <v>0.8</v>
      </c>
      <c r="BM8" s="16">
        <v>1</v>
      </c>
      <c r="BN8" s="16">
        <v>1</v>
      </c>
      <c r="BO8" s="16"/>
      <c r="BP8" s="16">
        <v>0.72435897435897401</v>
      </c>
      <c r="BQ8" s="16"/>
      <c r="BR8" s="16">
        <v>0.70253164556962</v>
      </c>
      <c r="BS8" s="16"/>
      <c r="BT8" s="16">
        <v>0.66417910447761197</v>
      </c>
    </row>
    <row r="9" spans="2:72" ht="16" x14ac:dyDescent="0.2">
      <c r="B9" s="17" t="s">
        <v>227</v>
      </c>
      <c r="C9" s="16">
        <v>0.29189189189189202</v>
      </c>
      <c r="D9" s="16">
        <v>0.31395348837209303</v>
      </c>
      <c r="E9" s="16">
        <v>0.2</v>
      </c>
      <c r="F9" s="16">
        <v>0.2</v>
      </c>
      <c r="G9" s="16">
        <v>0.2</v>
      </c>
      <c r="H9" s="16">
        <v>0.2</v>
      </c>
      <c r="I9" s="16">
        <v>0.33333333333333298</v>
      </c>
      <c r="J9" s="16">
        <v>0.14285714285714299</v>
      </c>
      <c r="K9" s="16">
        <v>0.27272727272727298</v>
      </c>
      <c r="L9" s="16">
        <v>0.5</v>
      </c>
      <c r="M9" s="16">
        <v>0.16666666666666699</v>
      </c>
      <c r="N9" s="16">
        <v>0.75</v>
      </c>
      <c r="O9" s="16">
        <v>0</v>
      </c>
      <c r="P9" s="16"/>
      <c r="Q9" s="16">
        <v>0.4</v>
      </c>
      <c r="R9" s="16">
        <v>0</v>
      </c>
      <c r="S9" s="16">
        <v>0</v>
      </c>
      <c r="T9" s="16">
        <v>0.6</v>
      </c>
      <c r="U9" s="16">
        <v>0.2</v>
      </c>
      <c r="V9" s="16">
        <v>0.35294117647058798</v>
      </c>
      <c r="W9" s="16">
        <v>0.19047619047618999</v>
      </c>
      <c r="X9" s="16">
        <v>0.269230769230769</v>
      </c>
      <c r="Y9" s="16">
        <v>0.32608695652173902</v>
      </c>
      <c r="Z9" s="16"/>
      <c r="AA9" s="16">
        <v>0.25373134328358199</v>
      </c>
      <c r="AB9" s="16">
        <v>0.31355932203389802</v>
      </c>
      <c r="AC9" s="16"/>
      <c r="AD9" s="16">
        <v>0.27272727272727298</v>
      </c>
      <c r="AE9" s="16">
        <v>0.4</v>
      </c>
      <c r="AF9" s="16">
        <v>0.16666666666666699</v>
      </c>
      <c r="AG9" s="16">
        <v>0.44444444444444398</v>
      </c>
      <c r="AH9" s="16">
        <v>6.6666666666666693E-2</v>
      </c>
      <c r="AI9" s="16">
        <v>0.46666666666666701</v>
      </c>
      <c r="AJ9" s="16">
        <v>0.36363636363636398</v>
      </c>
      <c r="AK9" s="16">
        <v>0.32258064516128998</v>
      </c>
      <c r="AL9" s="16">
        <v>0.29411764705882398</v>
      </c>
      <c r="AM9" s="16">
        <v>0.15151515151515199</v>
      </c>
      <c r="AN9" s="16"/>
      <c r="AO9" s="16">
        <v>0.30769230769230799</v>
      </c>
      <c r="AP9" s="16">
        <v>0.29545454545454503</v>
      </c>
      <c r="AQ9" s="16">
        <v>0.22448979591836701</v>
      </c>
      <c r="AR9" s="16">
        <v>0.35483870967741898</v>
      </c>
      <c r="AS9" s="16">
        <v>0.266666666666667</v>
      </c>
      <c r="AT9" s="16">
        <v>0.5</v>
      </c>
      <c r="AU9" s="16"/>
      <c r="AV9" s="16">
        <v>0.5</v>
      </c>
      <c r="AW9" s="16" t="s">
        <v>134</v>
      </c>
      <c r="AX9" s="16">
        <v>0.33333333333333298</v>
      </c>
      <c r="AY9" s="16">
        <v>0.5</v>
      </c>
      <c r="AZ9" s="16" t="s">
        <v>134</v>
      </c>
      <c r="BA9" s="16">
        <v>0.5</v>
      </c>
      <c r="BB9" s="16">
        <v>0.25</v>
      </c>
      <c r="BC9" s="16">
        <v>0.2</v>
      </c>
      <c r="BD9" s="16" t="s">
        <v>134</v>
      </c>
      <c r="BE9" s="16">
        <v>0.291139240506329</v>
      </c>
      <c r="BF9" s="16">
        <v>0.25</v>
      </c>
      <c r="BG9" s="16">
        <v>0</v>
      </c>
      <c r="BH9" s="16">
        <v>0.1</v>
      </c>
      <c r="BI9" s="16">
        <v>0.66666666666666696</v>
      </c>
      <c r="BJ9" s="16">
        <v>0</v>
      </c>
      <c r="BK9" s="16">
        <v>0.5</v>
      </c>
      <c r="BL9" s="16">
        <v>0.2</v>
      </c>
      <c r="BM9" s="16">
        <v>0</v>
      </c>
      <c r="BN9" s="16">
        <v>0</v>
      </c>
      <c r="BO9" s="16"/>
      <c r="BP9" s="16">
        <v>0.256410256410256</v>
      </c>
      <c r="BQ9" s="16"/>
      <c r="BR9" s="16">
        <v>0.272151898734177</v>
      </c>
      <c r="BS9" s="16"/>
      <c r="BT9" s="16">
        <v>0.32089552238806002</v>
      </c>
    </row>
    <row r="10" spans="2:72" ht="16" x14ac:dyDescent="0.2">
      <c r="B10" s="17" t="s">
        <v>228</v>
      </c>
      <c r="C10" s="16">
        <v>2.1621621621621599E-2</v>
      </c>
      <c r="D10" s="16">
        <v>1.16279069767442E-2</v>
      </c>
      <c r="E10" s="16">
        <v>0</v>
      </c>
      <c r="F10" s="16">
        <v>0</v>
      </c>
      <c r="G10" s="16">
        <v>0.133333333333333</v>
      </c>
      <c r="H10" s="16">
        <v>0.1</v>
      </c>
      <c r="I10" s="16">
        <v>0</v>
      </c>
      <c r="J10" s="16">
        <v>0</v>
      </c>
      <c r="K10" s="16">
        <v>0</v>
      </c>
      <c r="L10" s="16">
        <v>0</v>
      </c>
      <c r="M10" s="16">
        <v>0</v>
      </c>
      <c r="N10" s="16">
        <v>0</v>
      </c>
      <c r="O10" s="16">
        <v>0</v>
      </c>
      <c r="P10" s="16"/>
      <c r="Q10" s="16">
        <v>0</v>
      </c>
      <c r="R10" s="16">
        <v>0.25</v>
      </c>
      <c r="S10" s="16">
        <v>0</v>
      </c>
      <c r="T10" s="16">
        <v>0</v>
      </c>
      <c r="U10" s="16">
        <v>0</v>
      </c>
      <c r="V10" s="16">
        <v>0</v>
      </c>
      <c r="W10" s="16">
        <v>0</v>
      </c>
      <c r="X10" s="16">
        <v>7.69230769230769E-2</v>
      </c>
      <c r="Y10" s="16">
        <v>1.0869565217391301E-2</v>
      </c>
      <c r="Z10" s="16"/>
      <c r="AA10" s="16">
        <v>1.49253731343284E-2</v>
      </c>
      <c r="AB10" s="16">
        <v>2.5423728813559299E-2</v>
      </c>
      <c r="AC10" s="16"/>
      <c r="AD10" s="16">
        <v>0</v>
      </c>
      <c r="AE10" s="16">
        <v>0</v>
      </c>
      <c r="AF10" s="16">
        <v>0.16666666666666699</v>
      </c>
      <c r="AG10" s="16">
        <v>0</v>
      </c>
      <c r="AH10" s="16">
        <v>0</v>
      </c>
      <c r="AI10" s="16">
        <v>6.6666666666666693E-2</v>
      </c>
      <c r="AJ10" s="16">
        <v>3.03030303030303E-2</v>
      </c>
      <c r="AK10" s="16">
        <v>3.2258064516128997E-2</v>
      </c>
      <c r="AL10" s="16">
        <v>0</v>
      </c>
      <c r="AM10" s="16">
        <v>0</v>
      </c>
      <c r="AN10" s="16"/>
      <c r="AO10" s="16">
        <v>7.69230769230769E-2</v>
      </c>
      <c r="AP10" s="16">
        <v>0</v>
      </c>
      <c r="AQ10" s="16">
        <v>0</v>
      </c>
      <c r="AR10" s="16">
        <v>3.2258064516128997E-2</v>
      </c>
      <c r="AS10" s="16">
        <v>0</v>
      </c>
      <c r="AT10" s="16">
        <v>0</v>
      </c>
      <c r="AU10" s="16"/>
      <c r="AV10" s="16">
        <v>0</v>
      </c>
      <c r="AW10" s="16" t="s">
        <v>134</v>
      </c>
      <c r="AX10" s="16">
        <v>0</v>
      </c>
      <c r="AY10" s="16">
        <v>0</v>
      </c>
      <c r="AZ10" s="16" t="s">
        <v>134</v>
      </c>
      <c r="BA10" s="16">
        <v>0</v>
      </c>
      <c r="BB10" s="16">
        <v>0</v>
      </c>
      <c r="BC10" s="16">
        <v>0.2</v>
      </c>
      <c r="BD10" s="16" t="s">
        <v>134</v>
      </c>
      <c r="BE10" s="16">
        <v>2.53164556962025E-2</v>
      </c>
      <c r="BF10" s="16">
        <v>0</v>
      </c>
      <c r="BG10" s="16">
        <v>0</v>
      </c>
      <c r="BH10" s="16">
        <v>0</v>
      </c>
      <c r="BI10" s="16">
        <v>0</v>
      </c>
      <c r="BJ10" s="16">
        <v>0</v>
      </c>
      <c r="BK10" s="16">
        <v>0.16666666666666699</v>
      </c>
      <c r="BL10" s="16">
        <v>0</v>
      </c>
      <c r="BM10" s="16">
        <v>0</v>
      </c>
      <c r="BN10" s="16">
        <v>0</v>
      </c>
      <c r="BO10" s="16"/>
      <c r="BP10" s="16">
        <v>1.9230769230769201E-2</v>
      </c>
      <c r="BQ10" s="16"/>
      <c r="BR10" s="16">
        <v>2.53164556962025E-2</v>
      </c>
      <c r="BS10" s="16"/>
      <c r="BT10" s="16">
        <v>1.49253731343284E-2</v>
      </c>
    </row>
    <row r="11" spans="2:72" ht="16" x14ac:dyDescent="0.2">
      <c r="B11" s="17" t="s">
        <v>90</v>
      </c>
      <c r="C11" s="18">
        <v>0</v>
      </c>
      <c r="D11" s="18">
        <v>0</v>
      </c>
      <c r="E11" s="18">
        <v>0</v>
      </c>
      <c r="F11" s="18">
        <v>0</v>
      </c>
      <c r="G11" s="18">
        <v>0</v>
      </c>
      <c r="H11" s="18">
        <v>0</v>
      </c>
      <c r="I11" s="18">
        <v>0</v>
      </c>
      <c r="J11" s="18">
        <v>0</v>
      </c>
      <c r="K11" s="18">
        <v>0</v>
      </c>
      <c r="L11" s="18">
        <v>0</v>
      </c>
      <c r="M11" s="18">
        <v>0</v>
      </c>
      <c r="N11" s="18">
        <v>0</v>
      </c>
      <c r="O11" s="18">
        <v>0</v>
      </c>
      <c r="P11" s="18"/>
      <c r="Q11" s="18">
        <v>0</v>
      </c>
      <c r="R11" s="18">
        <v>0</v>
      </c>
      <c r="S11" s="18">
        <v>0</v>
      </c>
      <c r="T11" s="18">
        <v>0</v>
      </c>
      <c r="U11" s="18">
        <v>0</v>
      </c>
      <c r="V11" s="18">
        <v>0</v>
      </c>
      <c r="W11" s="18">
        <v>0</v>
      </c>
      <c r="X11" s="18">
        <v>0</v>
      </c>
      <c r="Y11" s="18">
        <v>0</v>
      </c>
      <c r="Z11" s="18"/>
      <c r="AA11" s="18">
        <v>0</v>
      </c>
      <c r="AB11" s="18">
        <v>0</v>
      </c>
      <c r="AC11" s="18"/>
      <c r="AD11" s="18">
        <v>0</v>
      </c>
      <c r="AE11" s="18">
        <v>0</v>
      </c>
      <c r="AF11" s="18">
        <v>0</v>
      </c>
      <c r="AG11" s="18">
        <v>0</v>
      </c>
      <c r="AH11" s="18">
        <v>0</v>
      </c>
      <c r="AI11" s="18">
        <v>0</v>
      </c>
      <c r="AJ11" s="18">
        <v>0</v>
      </c>
      <c r="AK11" s="18">
        <v>0</v>
      </c>
      <c r="AL11" s="18">
        <v>0</v>
      </c>
      <c r="AM11" s="18">
        <v>0</v>
      </c>
      <c r="AN11" s="18"/>
      <c r="AO11" s="18">
        <v>0</v>
      </c>
      <c r="AP11" s="18">
        <v>0</v>
      </c>
      <c r="AQ11" s="18">
        <v>0</v>
      </c>
      <c r="AR11" s="18">
        <v>0</v>
      </c>
      <c r="AS11" s="18">
        <v>0</v>
      </c>
      <c r="AT11" s="18">
        <v>0</v>
      </c>
      <c r="AU11" s="18"/>
      <c r="AV11" s="18">
        <v>0</v>
      </c>
      <c r="AW11" s="18" t="s">
        <v>134</v>
      </c>
      <c r="AX11" s="18">
        <v>0</v>
      </c>
      <c r="AY11" s="18">
        <v>0</v>
      </c>
      <c r="AZ11" s="18" t="s">
        <v>134</v>
      </c>
      <c r="BA11" s="18">
        <v>0</v>
      </c>
      <c r="BB11" s="18">
        <v>0</v>
      </c>
      <c r="BC11" s="18">
        <v>0</v>
      </c>
      <c r="BD11" s="18" t="s">
        <v>134</v>
      </c>
      <c r="BE11" s="18">
        <v>0</v>
      </c>
      <c r="BF11" s="18">
        <v>0</v>
      </c>
      <c r="BG11" s="18">
        <v>0</v>
      </c>
      <c r="BH11" s="18">
        <v>0</v>
      </c>
      <c r="BI11" s="18">
        <v>0</v>
      </c>
      <c r="BJ11" s="18">
        <v>0</v>
      </c>
      <c r="BK11" s="18">
        <v>0</v>
      </c>
      <c r="BL11" s="18">
        <v>0</v>
      </c>
      <c r="BM11" s="18">
        <v>0</v>
      </c>
      <c r="BN11" s="18">
        <v>0</v>
      </c>
      <c r="BO11" s="18"/>
      <c r="BP11" s="18">
        <v>0</v>
      </c>
      <c r="BQ11" s="18"/>
      <c r="BR11" s="18">
        <v>0</v>
      </c>
      <c r="BS11" s="18"/>
      <c r="BT11" s="18">
        <v>0</v>
      </c>
    </row>
    <row r="12" spans="2:72" x14ac:dyDescent="0.2">
      <c r="B12" s="15" t="s">
        <v>230</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BT15"/>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231</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185</v>
      </c>
      <c r="D7" s="10">
        <v>86</v>
      </c>
      <c r="E7" s="10">
        <v>10</v>
      </c>
      <c r="F7" s="10">
        <v>5</v>
      </c>
      <c r="G7" s="10">
        <v>15</v>
      </c>
      <c r="H7" s="10">
        <v>10</v>
      </c>
      <c r="I7" s="10">
        <v>18</v>
      </c>
      <c r="J7" s="10">
        <v>7</v>
      </c>
      <c r="K7" s="10">
        <v>11</v>
      </c>
      <c r="L7" s="10">
        <v>10</v>
      </c>
      <c r="M7" s="10">
        <v>6</v>
      </c>
      <c r="N7" s="10">
        <v>4</v>
      </c>
      <c r="O7" s="10">
        <v>3</v>
      </c>
      <c r="P7" s="10"/>
      <c r="Q7" s="10">
        <v>5</v>
      </c>
      <c r="R7" s="10">
        <v>4</v>
      </c>
      <c r="S7" s="10">
        <v>5</v>
      </c>
      <c r="T7" s="10">
        <v>5</v>
      </c>
      <c r="U7" s="10">
        <v>10</v>
      </c>
      <c r="V7" s="10">
        <v>17</v>
      </c>
      <c r="W7" s="10">
        <v>21</v>
      </c>
      <c r="X7" s="10">
        <v>26</v>
      </c>
      <c r="Y7" s="10">
        <v>92</v>
      </c>
      <c r="Z7" s="10"/>
      <c r="AA7" s="10">
        <v>67</v>
      </c>
      <c r="AB7" s="10">
        <v>118</v>
      </c>
      <c r="AC7" s="10"/>
      <c r="AD7" s="10">
        <v>11</v>
      </c>
      <c r="AE7" s="10">
        <v>5</v>
      </c>
      <c r="AF7" s="10">
        <v>6</v>
      </c>
      <c r="AG7" s="10">
        <v>18</v>
      </c>
      <c r="AH7" s="10">
        <v>15</v>
      </c>
      <c r="AI7" s="10">
        <v>15</v>
      </c>
      <c r="AJ7" s="10">
        <v>33</v>
      </c>
      <c r="AK7" s="10">
        <v>31</v>
      </c>
      <c r="AL7" s="10">
        <v>17</v>
      </c>
      <c r="AM7" s="10">
        <v>33</v>
      </c>
      <c r="AN7" s="10"/>
      <c r="AO7" s="10">
        <v>39</v>
      </c>
      <c r="AP7" s="10">
        <v>44</v>
      </c>
      <c r="AQ7" s="10">
        <v>49</v>
      </c>
      <c r="AR7" s="10">
        <v>31</v>
      </c>
      <c r="AS7" s="10">
        <v>15</v>
      </c>
      <c r="AT7" s="10">
        <v>6</v>
      </c>
      <c r="AU7" s="10"/>
      <c r="AV7" s="10">
        <v>4</v>
      </c>
      <c r="AW7" s="10" t="s">
        <v>133</v>
      </c>
      <c r="AX7" s="10">
        <v>18</v>
      </c>
      <c r="AY7" s="10">
        <v>2</v>
      </c>
      <c r="AZ7" s="10" t="s">
        <v>133</v>
      </c>
      <c r="BA7" s="10">
        <v>8</v>
      </c>
      <c r="BB7" s="10">
        <v>12</v>
      </c>
      <c r="BC7" s="10">
        <v>5</v>
      </c>
      <c r="BD7" s="10" t="s">
        <v>133</v>
      </c>
      <c r="BE7" s="10">
        <v>79</v>
      </c>
      <c r="BF7" s="10">
        <v>28</v>
      </c>
      <c r="BG7" s="10">
        <v>1</v>
      </c>
      <c r="BH7" s="10">
        <v>10</v>
      </c>
      <c r="BI7" s="10">
        <v>3</v>
      </c>
      <c r="BJ7" s="10">
        <v>1</v>
      </c>
      <c r="BK7" s="10">
        <v>6</v>
      </c>
      <c r="BL7" s="10">
        <v>5</v>
      </c>
      <c r="BM7" s="10">
        <v>1</v>
      </c>
      <c r="BN7" s="10">
        <v>2</v>
      </c>
      <c r="BO7" s="10"/>
      <c r="BP7" s="10">
        <v>156</v>
      </c>
      <c r="BQ7" s="10"/>
      <c r="BR7" s="10">
        <v>158</v>
      </c>
      <c r="BS7" s="10"/>
      <c r="BT7" s="10">
        <v>134</v>
      </c>
    </row>
    <row r="8" spans="2:72" ht="16" x14ac:dyDescent="0.2">
      <c r="B8" s="17" t="s">
        <v>223</v>
      </c>
      <c r="C8" s="16">
        <v>0.78918918918918901</v>
      </c>
      <c r="D8" s="16">
        <v>0.86046511627906996</v>
      </c>
      <c r="E8" s="16">
        <v>0.7</v>
      </c>
      <c r="F8" s="16">
        <v>0.4</v>
      </c>
      <c r="G8" s="16">
        <v>0.66666666666666696</v>
      </c>
      <c r="H8" s="16">
        <v>0.4</v>
      </c>
      <c r="I8" s="16">
        <v>0.88888888888888895</v>
      </c>
      <c r="J8" s="16">
        <v>0.85714285714285698</v>
      </c>
      <c r="K8" s="16">
        <v>0.81818181818181801</v>
      </c>
      <c r="L8" s="16">
        <v>0.8</v>
      </c>
      <c r="M8" s="16">
        <v>0.66666666666666696</v>
      </c>
      <c r="N8" s="16">
        <v>1</v>
      </c>
      <c r="O8" s="16">
        <v>0.66666666666666696</v>
      </c>
      <c r="P8" s="16"/>
      <c r="Q8" s="16">
        <v>0.6</v>
      </c>
      <c r="R8" s="16">
        <v>0.25</v>
      </c>
      <c r="S8" s="16">
        <v>0.6</v>
      </c>
      <c r="T8" s="16">
        <v>0.6</v>
      </c>
      <c r="U8" s="16">
        <v>0.8</v>
      </c>
      <c r="V8" s="16">
        <v>0.64705882352941202</v>
      </c>
      <c r="W8" s="16">
        <v>0.80952380952380998</v>
      </c>
      <c r="X8" s="16">
        <v>0.73076923076923095</v>
      </c>
      <c r="Y8" s="16">
        <v>0.88043478260869601</v>
      </c>
      <c r="Z8" s="16"/>
      <c r="AA8" s="16">
        <v>0.68656716417910402</v>
      </c>
      <c r="AB8" s="16">
        <v>0.84745762711864403</v>
      </c>
      <c r="AC8" s="16"/>
      <c r="AD8" s="16">
        <v>0.54545454545454497</v>
      </c>
      <c r="AE8" s="16">
        <v>0.6</v>
      </c>
      <c r="AF8" s="16">
        <v>0.5</v>
      </c>
      <c r="AG8" s="16">
        <v>0.72222222222222199</v>
      </c>
      <c r="AH8" s="16">
        <v>0.73333333333333295</v>
      </c>
      <c r="AI8" s="16">
        <v>0.8</v>
      </c>
      <c r="AJ8" s="16">
        <v>0.87878787878787901</v>
      </c>
      <c r="AK8" s="16">
        <v>0.93548387096774199</v>
      </c>
      <c r="AL8" s="16">
        <v>0.58823529411764697</v>
      </c>
      <c r="AM8" s="16">
        <v>0.87878787878787901</v>
      </c>
      <c r="AN8" s="16"/>
      <c r="AO8" s="16">
        <v>0.69230769230769196</v>
      </c>
      <c r="AP8" s="16">
        <v>0.79545454545454497</v>
      </c>
      <c r="AQ8" s="16">
        <v>0.81632653061224503</v>
      </c>
      <c r="AR8" s="16">
        <v>0.83870967741935498</v>
      </c>
      <c r="AS8" s="16">
        <v>0.93333333333333302</v>
      </c>
      <c r="AT8" s="16">
        <v>0.66666666666666696</v>
      </c>
      <c r="AU8" s="16"/>
      <c r="AV8" s="16">
        <v>1</v>
      </c>
      <c r="AW8" s="16" t="s">
        <v>134</v>
      </c>
      <c r="AX8" s="16">
        <v>0.88888888888888895</v>
      </c>
      <c r="AY8" s="16">
        <v>1</v>
      </c>
      <c r="AZ8" s="16" t="s">
        <v>134</v>
      </c>
      <c r="BA8" s="16">
        <v>0.875</v>
      </c>
      <c r="BB8" s="16">
        <v>0.75</v>
      </c>
      <c r="BC8" s="16">
        <v>0.6</v>
      </c>
      <c r="BD8" s="16" t="s">
        <v>134</v>
      </c>
      <c r="BE8" s="16">
        <v>0.79746835443038</v>
      </c>
      <c r="BF8" s="16">
        <v>0.78571428571428603</v>
      </c>
      <c r="BG8" s="16">
        <v>1</v>
      </c>
      <c r="BH8" s="16">
        <v>0.7</v>
      </c>
      <c r="BI8" s="16">
        <v>0.66666666666666696</v>
      </c>
      <c r="BJ8" s="16">
        <v>0</v>
      </c>
      <c r="BK8" s="16">
        <v>0.83333333333333304</v>
      </c>
      <c r="BL8" s="16">
        <v>0.6</v>
      </c>
      <c r="BM8" s="16">
        <v>0</v>
      </c>
      <c r="BN8" s="16">
        <v>1</v>
      </c>
      <c r="BO8" s="16"/>
      <c r="BP8" s="16">
        <v>0.78846153846153799</v>
      </c>
      <c r="BQ8" s="16"/>
      <c r="BR8" s="16">
        <v>0.778481012658228</v>
      </c>
      <c r="BS8" s="16"/>
      <c r="BT8" s="16">
        <v>0.84328358208955201</v>
      </c>
    </row>
    <row r="9" spans="2:72" ht="16" x14ac:dyDescent="0.2">
      <c r="B9" s="17" t="s">
        <v>224</v>
      </c>
      <c r="C9" s="16">
        <v>0.18918918918918901</v>
      </c>
      <c r="D9" s="16">
        <v>0.127906976744186</v>
      </c>
      <c r="E9" s="16">
        <v>0.3</v>
      </c>
      <c r="F9" s="16">
        <v>0.4</v>
      </c>
      <c r="G9" s="16">
        <v>0.266666666666667</v>
      </c>
      <c r="H9" s="16">
        <v>0.6</v>
      </c>
      <c r="I9" s="16">
        <v>0.11111111111111099</v>
      </c>
      <c r="J9" s="16">
        <v>0.14285714285714299</v>
      </c>
      <c r="K9" s="16">
        <v>9.0909090909090898E-2</v>
      </c>
      <c r="L9" s="16">
        <v>0.2</v>
      </c>
      <c r="M9" s="16">
        <v>0.33333333333333298</v>
      </c>
      <c r="N9" s="16">
        <v>0</v>
      </c>
      <c r="O9" s="16">
        <v>0.33333333333333298</v>
      </c>
      <c r="P9" s="16"/>
      <c r="Q9" s="16">
        <v>0.4</v>
      </c>
      <c r="R9" s="16">
        <v>0.25</v>
      </c>
      <c r="S9" s="16">
        <v>0.4</v>
      </c>
      <c r="T9" s="16">
        <v>0.4</v>
      </c>
      <c r="U9" s="16">
        <v>0.1</v>
      </c>
      <c r="V9" s="16">
        <v>0.35294117647058798</v>
      </c>
      <c r="W9" s="16">
        <v>0.19047619047618999</v>
      </c>
      <c r="X9" s="16">
        <v>0.230769230769231</v>
      </c>
      <c r="Y9" s="16">
        <v>0.119565217391304</v>
      </c>
      <c r="Z9" s="16"/>
      <c r="AA9" s="16">
        <v>0.26865671641791</v>
      </c>
      <c r="AB9" s="16">
        <v>0.144067796610169</v>
      </c>
      <c r="AC9" s="16"/>
      <c r="AD9" s="16">
        <v>0.27272727272727298</v>
      </c>
      <c r="AE9" s="16">
        <v>0.2</v>
      </c>
      <c r="AF9" s="16">
        <v>0.5</v>
      </c>
      <c r="AG9" s="16">
        <v>0.27777777777777801</v>
      </c>
      <c r="AH9" s="16">
        <v>0.266666666666667</v>
      </c>
      <c r="AI9" s="16">
        <v>0.133333333333333</v>
      </c>
      <c r="AJ9" s="16">
        <v>0.12121212121212099</v>
      </c>
      <c r="AK9" s="16">
        <v>6.4516129032258104E-2</v>
      </c>
      <c r="AL9" s="16">
        <v>0.41176470588235298</v>
      </c>
      <c r="AM9" s="16">
        <v>0.12121212121212099</v>
      </c>
      <c r="AN9" s="16"/>
      <c r="AO9" s="16">
        <v>0.256410256410256</v>
      </c>
      <c r="AP9" s="16">
        <v>0.204545454545455</v>
      </c>
      <c r="AQ9" s="16">
        <v>0.183673469387755</v>
      </c>
      <c r="AR9" s="16">
        <v>0.16129032258064499</v>
      </c>
      <c r="AS9" s="16">
        <v>6.6666666666666693E-2</v>
      </c>
      <c r="AT9" s="16">
        <v>0.16666666666666699</v>
      </c>
      <c r="AU9" s="16"/>
      <c r="AV9" s="16">
        <v>0</v>
      </c>
      <c r="AW9" s="16" t="s">
        <v>134</v>
      </c>
      <c r="AX9" s="16">
        <v>0.11111111111111099</v>
      </c>
      <c r="AY9" s="16">
        <v>0</v>
      </c>
      <c r="AZ9" s="16" t="s">
        <v>134</v>
      </c>
      <c r="BA9" s="16">
        <v>0.125</v>
      </c>
      <c r="BB9" s="16">
        <v>0.25</v>
      </c>
      <c r="BC9" s="16">
        <v>0.4</v>
      </c>
      <c r="BD9" s="16" t="s">
        <v>134</v>
      </c>
      <c r="BE9" s="16">
        <v>0.177215189873418</v>
      </c>
      <c r="BF9" s="16">
        <v>0.214285714285714</v>
      </c>
      <c r="BG9" s="16">
        <v>0</v>
      </c>
      <c r="BH9" s="16">
        <v>0.2</v>
      </c>
      <c r="BI9" s="16">
        <v>0.33333333333333298</v>
      </c>
      <c r="BJ9" s="16">
        <v>1</v>
      </c>
      <c r="BK9" s="16">
        <v>0</v>
      </c>
      <c r="BL9" s="16">
        <v>0.4</v>
      </c>
      <c r="BM9" s="16">
        <v>1</v>
      </c>
      <c r="BN9" s="16">
        <v>0</v>
      </c>
      <c r="BO9" s="16"/>
      <c r="BP9" s="16">
        <v>0.18589743589743599</v>
      </c>
      <c r="BQ9" s="16"/>
      <c r="BR9" s="16">
        <v>0.20253164556962</v>
      </c>
      <c r="BS9" s="16"/>
      <c r="BT9" s="16">
        <v>0.14179104477611901</v>
      </c>
    </row>
    <row r="10" spans="2:72" ht="16" x14ac:dyDescent="0.2">
      <c r="B10" s="17" t="s">
        <v>90</v>
      </c>
      <c r="C10" s="18">
        <v>2.1621621621621599E-2</v>
      </c>
      <c r="D10" s="18">
        <v>1.16279069767442E-2</v>
      </c>
      <c r="E10" s="18">
        <v>0</v>
      </c>
      <c r="F10" s="18">
        <v>0.2</v>
      </c>
      <c r="G10" s="18">
        <v>6.6666666666666693E-2</v>
      </c>
      <c r="H10" s="18">
        <v>0</v>
      </c>
      <c r="I10" s="18">
        <v>0</v>
      </c>
      <c r="J10" s="18">
        <v>0</v>
      </c>
      <c r="K10" s="18">
        <v>9.0909090909090898E-2</v>
      </c>
      <c r="L10" s="18">
        <v>0</v>
      </c>
      <c r="M10" s="18">
        <v>0</v>
      </c>
      <c r="N10" s="18">
        <v>0</v>
      </c>
      <c r="O10" s="18">
        <v>0</v>
      </c>
      <c r="P10" s="18"/>
      <c r="Q10" s="18">
        <v>0</v>
      </c>
      <c r="R10" s="18">
        <v>0.5</v>
      </c>
      <c r="S10" s="18">
        <v>0</v>
      </c>
      <c r="T10" s="18">
        <v>0</v>
      </c>
      <c r="U10" s="18">
        <v>0.1</v>
      </c>
      <c r="V10" s="18">
        <v>0</v>
      </c>
      <c r="W10" s="18">
        <v>0</v>
      </c>
      <c r="X10" s="18">
        <v>3.8461538461538498E-2</v>
      </c>
      <c r="Y10" s="18">
        <v>0</v>
      </c>
      <c r="Z10" s="18"/>
      <c r="AA10" s="18">
        <v>4.47761194029851E-2</v>
      </c>
      <c r="AB10" s="18">
        <v>8.4745762711864406E-3</v>
      </c>
      <c r="AC10" s="18"/>
      <c r="AD10" s="18">
        <v>0.18181818181818199</v>
      </c>
      <c r="AE10" s="18">
        <v>0.2</v>
      </c>
      <c r="AF10" s="18">
        <v>0</v>
      </c>
      <c r="AG10" s="18">
        <v>0</v>
      </c>
      <c r="AH10" s="18">
        <v>0</v>
      </c>
      <c r="AI10" s="18">
        <v>6.6666666666666693E-2</v>
      </c>
      <c r="AJ10" s="18">
        <v>0</v>
      </c>
      <c r="AK10" s="18">
        <v>0</v>
      </c>
      <c r="AL10" s="18">
        <v>0</v>
      </c>
      <c r="AM10" s="18">
        <v>0</v>
      </c>
      <c r="AN10" s="18"/>
      <c r="AO10" s="18">
        <v>5.1282051282051301E-2</v>
      </c>
      <c r="AP10" s="18">
        <v>0</v>
      </c>
      <c r="AQ10" s="18">
        <v>0</v>
      </c>
      <c r="AR10" s="18">
        <v>0</v>
      </c>
      <c r="AS10" s="18">
        <v>0</v>
      </c>
      <c r="AT10" s="18">
        <v>0.16666666666666699</v>
      </c>
      <c r="AU10" s="18"/>
      <c r="AV10" s="18">
        <v>0</v>
      </c>
      <c r="AW10" s="18" t="s">
        <v>134</v>
      </c>
      <c r="AX10" s="18">
        <v>0</v>
      </c>
      <c r="AY10" s="18">
        <v>0</v>
      </c>
      <c r="AZ10" s="18" t="s">
        <v>134</v>
      </c>
      <c r="BA10" s="18">
        <v>0</v>
      </c>
      <c r="BB10" s="18">
        <v>0</v>
      </c>
      <c r="BC10" s="18">
        <v>0</v>
      </c>
      <c r="BD10" s="18" t="s">
        <v>134</v>
      </c>
      <c r="BE10" s="18">
        <v>2.53164556962025E-2</v>
      </c>
      <c r="BF10" s="18">
        <v>0</v>
      </c>
      <c r="BG10" s="18">
        <v>0</v>
      </c>
      <c r="BH10" s="18">
        <v>0.1</v>
      </c>
      <c r="BI10" s="18">
        <v>0</v>
      </c>
      <c r="BJ10" s="18">
        <v>0</v>
      </c>
      <c r="BK10" s="18">
        <v>0.16666666666666699</v>
      </c>
      <c r="BL10" s="18">
        <v>0</v>
      </c>
      <c r="BM10" s="18">
        <v>0</v>
      </c>
      <c r="BN10" s="18">
        <v>0</v>
      </c>
      <c r="BO10" s="18"/>
      <c r="BP10" s="18">
        <v>2.5641025641025599E-2</v>
      </c>
      <c r="BQ10" s="18"/>
      <c r="BR10" s="18">
        <v>1.8987341772151899E-2</v>
      </c>
      <c r="BS10" s="18"/>
      <c r="BT10" s="18">
        <v>1.49253731343284E-2</v>
      </c>
    </row>
    <row r="11" spans="2:72" x14ac:dyDescent="0.2">
      <c r="B11" s="15" t="s">
        <v>230</v>
      </c>
    </row>
    <row r="12" spans="2:72" x14ac:dyDescent="0.2">
      <c r="B12" t="s">
        <v>93</v>
      </c>
    </row>
    <row r="13" spans="2:72" x14ac:dyDescent="0.2">
      <c r="B13" t="s">
        <v>94</v>
      </c>
    </row>
    <row r="15" spans="2:72" x14ac:dyDescent="0.2">
      <c r="B15"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BT1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236</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35</v>
      </c>
      <c r="D7" s="10">
        <v>11</v>
      </c>
      <c r="E7" s="10">
        <v>3</v>
      </c>
      <c r="F7" s="10">
        <v>2</v>
      </c>
      <c r="G7" s="10">
        <v>4</v>
      </c>
      <c r="H7" s="10">
        <v>6</v>
      </c>
      <c r="I7" s="10">
        <v>2</v>
      </c>
      <c r="J7" s="10">
        <v>1</v>
      </c>
      <c r="K7" s="10">
        <v>1</v>
      </c>
      <c r="L7" s="10">
        <v>2</v>
      </c>
      <c r="M7" s="10">
        <v>2</v>
      </c>
      <c r="N7" s="10" t="s">
        <v>133</v>
      </c>
      <c r="O7" s="10">
        <v>1</v>
      </c>
      <c r="P7" s="10"/>
      <c r="Q7" s="10">
        <v>2</v>
      </c>
      <c r="R7" s="10">
        <v>1</v>
      </c>
      <c r="S7" s="10">
        <v>2</v>
      </c>
      <c r="T7" s="10">
        <v>2</v>
      </c>
      <c r="U7" s="10">
        <v>1</v>
      </c>
      <c r="V7" s="10">
        <v>6</v>
      </c>
      <c r="W7" s="10">
        <v>4</v>
      </c>
      <c r="X7" s="10">
        <v>6</v>
      </c>
      <c r="Y7" s="10">
        <v>11</v>
      </c>
      <c r="Z7" s="10"/>
      <c r="AA7" s="10">
        <v>18</v>
      </c>
      <c r="AB7" s="10">
        <v>17</v>
      </c>
      <c r="AC7" s="10"/>
      <c r="AD7" s="10">
        <v>3</v>
      </c>
      <c r="AE7" s="10">
        <v>1</v>
      </c>
      <c r="AF7" s="10">
        <v>3</v>
      </c>
      <c r="AG7" s="10">
        <v>5</v>
      </c>
      <c r="AH7" s="10">
        <v>4</v>
      </c>
      <c r="AI7" s="10">
        <v>2</v>
      </c>
      <c r="AJ7" s="10">
        <v>4</v>
      </c>
      <c r="AK7" s="10">
        <v>2</v>
      </c>
      <c r="AL7" s="10">
        <v>7</v>
      </c>
      <c r="AM7" s="10">
        <v>4</v>
      </c>
      <c r="AN7" s="10"/>
      <c r="AO7" s="10">
        <v>10</v>
      </c>
      <c r="AP7" s="10">
        <v>9</v>
      </c>
      <c r="AQ7" s="10">
        <v>9</v>
      </c>
      <c r="AR7" s="10">
        <v>5</v>
      </c>
      <c r="AS7" s="10">
        <v>1</v>
      </c>
      <c r="AT7" s="10">
        <v>1</v>
      </c>
      <c r="AU7" s="10"/>
      <c r="AV7" s="10" t="s">
        <v>133</v>
      </c>
      <c r="AW7" s="10" t="s">
        <v>133</v>
      </c>
      <c r="AX7" s="10">
        <v>2</v>
      </c>
      <c r="AY7" s="10" t="s">
        <v>133</v>
      </c>
      <c r="AZ7" s="10" t="s">
        <v>133</v>
      </c>
      <c r="BA7" s="10">
        <v>1</v>
      </c>
      <c r="BB7" s="10">
        <v>3</v>
      </c>
      <c r="BC7" s="10">
        <v>2</v>
      </c>
      <c r="BD7" s="10" t="s">
        <v>133</v>
      </c>
      <c r="BE7" s="10">
        <v>14</v>
      </c>
      <c r="BF7" s="10">
        <v>6</v>
      </c>
      <c r="BG7" s="10" t="s">
        <v>133</v>
      </c>
      <c r="BH7" s="10">
        <v>2</v>
      </c>
      <c r="BI7" s="10">
        <v>1</v>
      </c>
      <c r="BJ7" s="10">
        <v>1</v>
      </c>
      <c r="BK7" s="10" t="s">
        <v>133</v>
      </c>
      <c r="BL7" s="10">
        <v>2</v>
      </c>
      <c r="BM7" s="10">
        <v>1</v>
      </c>
      <c r="BN7" s="10" t="s">
        <v>133</v>
      </c>
      <c r="BO7" s="10"/>
      <c r="BP7" s="10">
        <v>29</v>
      </c>
      <c r="BQ7" s="10"/>
      <c r="BR7" s="10">
        <v>32</v>
      </c>
      <c r="BS7" s="10"/>
      <c r="BT7" s="10">
        <v>19</v>
      </c>
    </row>
    <row r="8" spans="2:72" ht="32" x14ac:dyDescent="0.2">
      <c r="B8" s="17" t="s">
        <v>232</v>
      </c>
      <c r="C8" s="16">
        <v>0.45714285714285702</v>
      </c>
      <c r="D8" s="16">
        <v>0.45454545454545497</v>
      </c>
      <c r="E8" s="16">
        <v>0.33333333333333298</v>
      </c>
      <c r="F8" s="16">
        <v>0.5</v>
      </c>
      <c r="G8" s="16">
        <v>0.75</v>
      </c>
      <c r="H8" s="16">
        <v>0.33333333333333298</v>
      </c>
      <c r="I8" s="16">
        <v>0</v>
      </c>
      <c r="J8" s="16">
        <v>1</v>
      </c>
      <c r="K8" s="16">
        <v>0</v>
      </c>
      <c r="L8" s="16">
        <v>0.5</v>
      </c>
      <c r="M8" s="16">
        <v>0.5</v>
      </c>
      <c r="N8" s="16" t="s">
        <v>134</v>
      </c>
      <c r="O8" s="16">
        <v>1</v>
      </c>
      <c r="P8" s="16"/>
      <c r="Q8" s="16">
        <v>0.5</v>
      </c>
      <c r="R8" s="16">
        <v>0</v>
      </c>
      <c r="S8" s="16">
        <v>0.5</v>
      </c>
      <c r="T8" s="16">
        <v>0.5</v>
      </c>
      <c r="U8" s="16">
        <v>1</v>
      </c>
      <c r="V8" s="16">
        <v>0.5</v>
      </c>
      <c r="W8" s="16">
        <v>0</v>
      </c>
      <c r="X8" s="16">
        <v>0.33333333333333298</v>
      </c>
      <c r="Y8" s="16">
        <v>0.63636363636363602</v>
      </c>
      <c r="Z8" s="16"/>
      <c r="AA8" s="16">
        <v>0.38888888888888901</v>
      </c>
      <c r="AB8" s="16">
        <v>0.52941176470588203</v>
      </c>
      <c r="AC8" s="16"/>
      <c r="AD8" s="16">
        <v>0.33333333333333298</v>
      </c>
      <c r="AE8" s="16">
        <v>1</v>
      </c>
      <c r="AF8" s="16">
        <v>0</v>
      </c>
      <c r="AG8" s="16">
        <v>0.6</v>
      </c>
      <c r="AH8" s="16">
        <v>0.25</v>
      </c>
      <c r="AI8" s="16">
        <v>0.5</v>
      </c>
      <c r="AJ8" s="16">
        <v>0.75</v>
      </c>
      <c r="AK8" s="16">
        <v>0.5</v>
      </c>
      <c r="AL8" s="16">
        <v>0.42857142857142899</v>
      </c>
      <c r="AM8" s="16">
        <v>0.5</v>
      </c>
      <c r="AN8" s="16"/>
      <c r="AO8" s="16">
        <v>0.4</v>
      </c>
      <c r="AP8" s="16">
        <v>0.66666666666666696</v>
      </c>
      <c r="AQ8" s="16">
        <v>0.22222222222222199</v>
      </c>
      <c r="AR8" s="16">
        <v>0.8</v>
      </c>
      <c r="AS8" s="16">
        <v>0</v>
      </c>
      <c r="AT8" s="16">
        <v>0</v>
      </c>
      <c r="AU8" s="16"/>
      <c r="AV8" s="16" t="s">
        <v>134</v>
      </c>
      <c r="AW8" s="16" t="s">
        <v>134</v>
      </c>
      <c r="AX8" s="16">
        <v>0</v>
      </c>
      <c r="AY8" s="16" t="s">
        <v>134</v>
      </c>
      <c r="AZ8" s="16" t="s">
        <v>134</v>
      </c>
      <c r="BA8" s="16">
        <v>0</v>
      </c>
      <c r="BB8" s="16">
        <v>0.66666666666666696</v>
      </c>
      <c r="BC8" s="16">
        <v>0</v>
      </c>
      <c r="BD8" s="16" t="s">
        <v>134</v>
      </c>
      <c r="BE8" s="16">
        <v>0.64285714285714302</v>
      </c>
      <c r="BF8" s="16">
        <v>0.33333333333333298</v>
      </c>
      <c r="BG8" s="16" t="s">
        <v>134</v>
      </c>
      <c r="BH8" s="16">
        <v>0.5</v>
      </c>
      <c r="BI8" s="16">
        <v>1</v>
      </c>
      <c r="BJ8" s="16">
        <v>0</v>
      </c>
      <c r="BK8" s="16" t="s">
        <v>134</v>
      </c>
      <c r="BL8" s="16">
        <v>0.5</v>
      </c>
      <c r="BM8" s="16">
        <v>0</v>
      </c>
      <c r="BN8" s="16" t="s">
        <v>134</v>
      </c>
      <c r="BO8" s="16"/>
      <c r="BP8" s="16">
        <v>0.48275862068965503</v>
      </c>
      <c r="BQ8" s="16"/>
      <c r="BR8" s="16">
        <v>0.46875</v>
      </c>
      <c r="BS8" s="16"/>
      <c r="BT8" s="16">
        <v>0.47368421052631599</v>
      </c>
    </row>
    <row r="9" spans="2:72" ht="32" x14ac:dyDescent="0.2">
      <c r="B9" s="17" t="s">
        <v>233</v>
      </c>
      <c r="C9" s="16">
        <v>0.4</v>
      </c>
      <c r="D9" s="16">
        <v>0.45454545454545497</v>
      </c>
      <c r="E9" s="16">
        <v>0.66666666666666696</v>
      </c>
      <c r="F9" s="16">
        <v>0.5</v>
      </c>
      <c r="G9" s="16">
        <v>0.5</v>
      </c>
      <c r="H9" s="16">
        <v>0.5</v>
      </c>
      <c r="I9" s="16">
        <v>0</v>
      </c>
      <c r="J9" s="16">
        <v>0</v>
      </c>
      <c r="K9" s="16">
        <v>0</v>
      </c>
      <c r="L9" s="16">
        <v>0</v>
      </c>
      <c r="M9" s="16">
        <v>0</v>
      </c>
      <c r="N9" s="16" t="s">
        <v>134</v>
      </c>
      <c r="O9" s="16">
        <v>1</v>
      </c>
      <c r="P9" s="16"/>
      <c r="Q9" s="16">
        <v>0</v>
      </c>
      <c r="R9" s="16">
        <v>0</v>
      </c>
      <c r="S9" s="16">
        <v>0</v>
      </c>
      <c r="T9" s="16">
        <v>0.5</v>
      </c>
      <c r="U9" s="16">
        <v>0</v>
      </c>
      <c r="V9" s="16">
        <v>0.5</v>
      </c>
      <c r="W9" s="16">
        <v>0.75</v>
      </c>
      <c r="X9" s="16">
        <v>0.5</v>
      </c>
      <c r="Y9" s="16">
        <v>0.36363636363636398</v>
      </c>
      <c r="Z9" s="16"/>
      <c r="AA9" s="16">
        <v>0.38888888888888901</v>
      </c>
      <c r="AB9" s="16">
        <v>0.41176470588235298</v>
      </c>
      <c r="AC9" s="16"/>
      <c r="AD9" s="16">
        <v>0</v>
      </c>
      <c r="AE9" s="16">
        <v>0</v>
      </c>
      <c r="AF9" s="16">
        <v>0</v>
      </c>
      <c r="AG9" s="16">
        <v>0.4</v>
      </c>
      <c r="AH9" s="16">
        <v>1</v>
      </c>
      <c r="AI9" s="16">
        <v>0</v>
      </c>
      <c r="AJ9" s="16">
        <v>0.5</v>
      </c>
      <c r="AK9" s="16">
        <v>1</v>
      </c>
      <c r="AL9" s="16">
        <v>0.14285714285714299</v>
      </c>
      <c r="AM9" s="16">
        <v>0.75</v>
      </c>
      <c r="AN9" s="16"/>
      <c r="AO9" s="16">
        <v>0.3</v>
      </c>
      <c r="AP9" s="16">
        <v>0.66666666666666696</v>
      </c>
      <c r="AQ9" s="16">
        <v>0.33333333333333298</v>
      </c>
      <c r="AR9" s="16">
        <v>0.2</v>
      </c>
      <c r="AS9" s="16">
        <v>1</v>
      </c>
      <c r="AT9" s="16">
        <v>0</v>
      </c>
      <c r="AU9" s="16"/>
      <c r="AV9" s="16" t="s">
        <v>134</v>
      </c>
      <c r="AW9" s="16" t="s">
        <v>134</v>
      </c>
      <c r="AX9" s="16">
        <v>0.5</v>
      </c>
      <c r="AY9" s="16" t="s">
        <v>134</v>
      </c>
      <c r="AZ9" s="16" t="s">
        <v>134</v>
      </c>
      <c r="BA9" s="16">
        <v>0</v>
      </c>
      <c r="BB9" s="16">
        <v>0.33333333333333298</v>
      </c>
      <c r="BC9" s="16">
        <v>0</v>
      </c>
      <c r="BD9" s="16" t="s">
        <v>134</v>
      </c>
      <c r="BE9" s="16">
        <v>0.35714285714285698</v>
      </c>
      <c r="BF9" s="16">
        <v>0.66666666666666696</v>
      </c>
      <c r="BG9" s="16" t="s">
        <v>134</v>
      </c>
      <c r="BH9" s="16">
        <v>0.5</v>
      </c>
      <c r="BI9" s="16">
        <v>0</v>
      </c>
      <c r="BJ9" s="16">
        <v>1</v>
      </c>
      <c r="BK9" s="16" t="s">
        <v>134</v>
      </c>
      <c r="BL9" s="16">
        <v>0</v>
      </c>
      <c r="BM9" s="16">
        <v>1</v>
      </c>
      <c r="BN9" s="16" t="s">
        <v>134</v>
      </c>
      <c r="BO9" s="16"/>
      <c r="BP9" s="16">
        <v>0.48275862068965503</v>
      </c>
      <c r="BQ9" s="16"/>
      <c r="BR9" s="16">
        <v>0.4375</v>
      </c>
      <c r="BS9" s="16"/>
      <c r="BT9" s="16">
        <v>0.47368421052631599</v>
      </c>
    </row>
    <row r="10" spans="2:72" ht="32" x14ac:dyDescent="0.2">
      <c r="B10" s="17" t="s">
        <v>234</v>
      </c>
      <c r="C10" s="16">
        <v>0.314285714285714</v>
      </c>
      <c r="D10" s="16">
        <v>0.45454545454545497</v>
      </c>
      <c r="E10" s="16">
        <v>0</v>
      </c>
      <c r="F10" s="16">
        <v>0</v>
      </c>
      <c r="G10" s="16">
        <v>0.25</v>
      </c>
      <c r="H10" s="16">
        <v>0.5</v>
      </c>
      <c r="I10" s="16">
        <v>0</v>
      </c>
      <c r="J10" s="16">
        <v>0</v>
      </c>
      <c r="K10" s="16">
        <v>0</v>
      </c>
      <c r="L10" s="16">
        <v>0</v>
      </c>
      <c r="M10" s="16">
        <v>0.5</v>
      </c>
      <c r="N10" s="16" t="s">
        <v>134</v>
      </c>
      <c r="O10" s="16">
        <v>1</v>
      </c>
      <c r="P10" s="16"/>
      <c r="Q10" s="16">
        <v>0</v>
      </c>
      <c r="R10" s="16">
        <v>1</v>
      </c>
      <c r="S10" s="16">
        <v>0</v>
      </c>
      <c r="T10" s="16">
        <v>0</v>
      </c>
      <c r="U10" s="16">
        <v>0</v>
      </c>
      <c r="V10" s="16">
        <v>0.5</v>
      </c>
      <c r="W10" s="16">
        <v>0.25</v>
      </c>
      <c r="X10" s="16">
        <v>0.33333333333333298</v>
      </c>
      <c r="Y10" s="16">
        <v>0.36363636363636398</v>
      </c>
      <c r="Z10" s="16"/>
      <c r="AA10" s="16">
        <v>0.27777777777777801</v>
      </c>
      <c r="AB10" s="16">
        <v>0.35294117647058798</v>
      </c>
      <c r="AC10" s="16"/>
      <c r="AD10" s="16">
        <v>0</v>
      </c>
      <c r="AE10" s="16">
        <v>0</v>
      </c>
      <c r="AF10" s="16">
        <v>0.33333333333333298</v>
      </c>
      <c r="AG10" s="16">
        <v>0</v>
      </c>
      <c r="AH10" s="16">
        <v>0.25</v>
      </c>
      <c r="AI10" s="16">
        <v>0.5</v>
      </c>
      <c r="AJ10" s="16">
        <v>0.5</v>
      </c>
      <c r="AK10" s="16">
        <v>0</v>
      </c>
      <c r="AL10" s="16">
        <v>0.71428571428571397</v>
      </c>
      <c r="AM10" s="16">
        <v>0.25</v>
      </c>
      <c r="AN10" s="16"/>
      <c r="AO10" s="16">
        <v>0.3</v>
      </c>
      <c r="AP10" s="16">
        <v>0.22222222222222199</v>
      </c>
      <c r="AQ10" s="16">
        <v>0.44444444444444398</v>
      </c>
      <c r="AR10" s="16">
        <v>0.2</v>
      </c>
      <c r="AS10" s="16">
        <v>1</v>
      </c>
      <c r="AT10" s="16">
        <v>0</v>
      </c>
      <c r="AU10" s="16"/>
      <c r="AV10" s="16" t="s">
        <v>134</v>
      </c>
      <c r="AW10" s="16" t="s">
        <v>134</v>
      </c>
      <c r="AX10" s="16">
        <v>1</v>
      </c>
      <c r="AY10" s="16" t="s">
        <v>134</v>
      </c>
      <c r="AZ10" s="16" t="s">
        <v>134</v>
      </c>
      <c r="BA10" s="16">
        <v>0</v>
      </c>
      <c r="BB10" s="16">
        <v>0.33333333333333298</v>
      </c>
      <c r="BC10" s="16">
        <v>0.5</v>
      </c>
      <c r="BD10" s="16" t="s">
        <v>134</v>
      </c>
      <c r="BE10" s="16">
        <v>0.35714285714285698</v>
      </c>
      <c r="BF10" s="16">
        <v>0.16666666666666699</v>
      </c>
      <c r="BG10" s="16" t="s">
        <v>134</v>
      </c>
      <c r="BH10" s="16">
        <v>0.5</v>
      </c>
      <c r="BI10" s="16">
        <v>0</v>
      </c>
      <c r="BJ10" s="16">
        <v>0</v>
      </c>
      <c r="BK10" s="16" t="s">
        <v>134</v>
      </c>
      <c r="BL10" s="16">
        <v>0</v>
      </c>
      <c r="BM10" s="16">
        <v>0</v>
      </c>
      <c r="BN10" s="16" t="s">
        <v>134</v>
      </c>
      <c r="BO10" s="16"/>
      <c r="BP10" s="16">
        <v>0.34482758620689702</v>
      </c>
      <c r="BQ10" s="16"/>
      <c r="BR10" s="16">
        <v>0.34375</v>
      </c>
      <c r="BS10" s="16"/>
      <c r="BT10" s="16">
        <v>0.42105263157894701</v>
      </c>
    </row>
    <row r="11" spans="2:72" ht="32" x14ac:dyDescent="0.2">
      <c r="B11" s="17" t="s">
        <v>235</v>
      </c>
      <c r="C11" s="16">
        <v>0.25714285714285701</v>
      </c>
      <c r="D11" s="16">
        <v>0.27272727272727298</v>
      </c>
      <c r="E11" s="16">
        <v>0</v>
      </c>
      <c r="F11" s="16">
        <v>0.5</v>
      </c>
      <c r="G11" s="16">
        <v>0.25</v>
      </c>
      <c r="H11" s="16">
        <v>0</v>
      </c>
      <c r="I11" s="16">
        <v>0.5</v>
      </c>
      <c r="J11" s="16">
        <v>0</v>
      </c>
      <c r="K11" s="16">
        <v>1</v>
      </c>
      <c r="L11" s="16">
        <v>0.5</v>
      </c>
      <c r="M11" s="16">
        <v>0.5</v>
      </c>
      <c r="N11" s="16" t="s">
        <v>134</v>
      </c>
      <c r="O11" s="16">
        <v>0</v>
      </c>
      <c r="P11" s="16"/>
      <c r="Q11" s="16">
        <v>0</v>
      </c>
      <c r="R11" s="16">
        <v>1</v>
      </c>
      <c r="S11" s="16">
        <v>0.5</v>
      </c>
      <c r="T11" s="16">
        <v>0</v>
      </c>
      <c r="U11" s="16">
        <v>0</v>
      </c>
      <c r="V11" s="16">
        <v>0.16666666666666699</v>
      </c>
      <c r="W11" s="16">
        <v>0.5</v>
      </c>
      <c r="X11" s="16">
        <v>0.33333333333333298</v>
      </c>
      <c r="Y11" s="16">
        <v>0.18181818181818199</v>
      </c>
      <c r="Z11" s="16"/>
      <c r="AA11" s="16">
        <v>0.27777777777777801</v>
      </c>
      <c r="AB11" s="16">
        <v>0.23529411764705899</v>
      </c>
      <c r="AC11" s="16"/>
      <c r="AD11" s="16">
        <v>0</v>
      </c>
      <c r="AE11" s="16">
        <v>0</v>
      </c>
      <c r="AF11" s="16">
        <v>0.66666666666666696</v>
      </c>
      <c r="AG11" s="16">
        <v>0.2</v>
      </c>
      <c r="AH11" s="16">
        <v>0.5</v>
      </c>
      <c r="AI11" s="16">
        <v>1</v>
      </c>
      <c r="AJ11" s="16">
        <v>0.25</v>
      </c>
      <c r="AK11" s="16">
        <v>0</v>
      </c>
      <c r="AL11" s="16">
        <v>0.14285714285714299</v>
      </c>
      <c r="AM11" s="16">
        <v>0</v>
      </c>
      <c r="AN11" s="16"/>
      <c r="AO11" s="16">
        <v>0.3</v>
      </c>
      <c r="AP11" s="16">
        <v>0.22222222222222199</v>
      </c>
      <c r="AQ11" s="16">
        <v>0.44444444444444398</v>
      </c>
      <c r="AR11" s="16">
        <v>0</v>
      </c>
      <c r="AS11" s="16">
        <v>0</v>
      </c>
      <c r="AT11" s="16">
        <v>0</v>
      </c>
      <c r="AU11" s="16"/>
      <c r="AV11" s="16" t="s">
        <v>134</v>
      </c>
      <c r="AW11" s="16" t="s">
        <v>134</v>
      </c>
      <c r="AX11" s="16">
        <v>0</v>
      </c>
      <c r="AY11" s="16" t="s">
        <v>134</v>
      </c>
      <c r="AZ11" s="16" t="s">
        <v>134</v>
      </c>
      <c r="BA11" s="16">
        <v>0</v>
      </c>
      <c r="BB11" s="16">
        <v>0</v>
      </c>
      <c r="BC11" s="16">
        <v>1</v>
      </c>
      <c r="BD11" s="16" t="s">
        <v>134</v>
      </c>
      <c r="BE11" s="16">
        <v>0.35714285714285698</v>
      </c>
      <c r="BF11" s="16">
        <v>0.33333333333333298</v>
      </c>
      <c r="BG11" s="16" t="s">
        <v>134</v>
      </c>
      <c r="BH11" s="16">
        <v>0</v>
      </c>
      <c r="BI11" s="16">
        <v>0</v>
      </c>
      <c r="BJ11" s="16">
        <v>0</v>
      </c>
      <c r="BK11" s="16" t="s">
        <v>134</v>
      </c>
      <c r="BL11" s="16">
        <v>0</v>
      </c>
      <c r="BM11" s="16">
        <v>0</v>
      </c>
      <c r="BN11" s="16" t="s">
        <v>134</v>
      </c>
      <c r="BO11" s="16"/>
      <c r="BP11" s="16">
        <v>0.20689655172413801</v>
      </c>
      <c r="BQ11" s="16"/>
      <c r="BR11" s="16">
        <v>0.28125</v>
      </c>
      <c r="BS11" s="16"/>
      <c r="BT11" s="16">
        <v>0.26315789473684198</v>
      </c>
    </row>
    <row r="12" spans="2:72" ht="16" x14ac:dyDescent="0.2">
      <c r="B12" s="17" t="s">
        <v>123</v>
      </c>
      <c r="C12" s="16">
        <v>2.8571428571428598E-2</v>
      </c>
      <c r="D12" s="16">
        <v>0</v>
      </c>
      <c r="E12" s="16">
        <v>0</v>
      </c>
      <c r="F12" s="16">
        <v>0</v>
      </c>
      <c r="G12" s="16">
        <v>0</v>
      </c>
      <c r="H12" s="16">
        <v>0.16666666666666699</v>
      </c>
      <c r="I12" s="16">
        <v>0</v>
      </c>
      <c r="J12" s="16">
        <v>0</v>
      </c>
      <c r="K12" s="16">
        <v>0</v>
      </c>
      <c r="L12" s="16">
        <v>0</v>
      </c>
      <c r="M12" s="16">
        <v>0</v>
      </c>
      <c r="N12" s="16" t="s">
        <v>134</v>
      </c>
      <c r="O12" s="16">
        <v>0</v>
      </c>
      <c r="P12" s="16"/>
      <c r="Q12" s="16">
        <v>0.5</v>
      </c>
      <c r="R12" s="16">
        <v>0</v>
      </c>
      <c r="S12" s="16">
        <v>0</v>
      </c>
      <c r="T12" s="16">
        <v>0</v>
      </c>
      <c r="U12" s="16">
        <v>0</v>
      </c>
      <c r="V12" s="16">
        <v>0</v>
      </c>
      <c r="W12" s="16">
        <v>0</v>
      </c>
      <c r="X12" s="16">
        <v>0</v>
      </c>
      <c r="Y12" s="16">
        <v>0</v>
      </c>
      <c r="Z12" s="16"/>
      <c r="AA12" s="16">
        <v>5.5555555555555601E-2</v>
      </c>
      <c r="AB12" s="16">
        <v>0</v>
      </c>
      <c r="AC12" s="16"/>
      <c r="AD12" s="16">
        <v>0.33333333333333298</v>
      </c>
      <c r="AE12" s="16">
        <v>0</v>
      </c>
      <c r="AF12" s="16">
        <v>0</v>
      </c>
      <c r="AG12" s="16">
        <v>0</v>
      </c>
      <c r="AH12" s="16">
        <v>0</v>
      </c>
      <c r="AI12" s="16">
        <v>0</v>
      </c>
      <c r="AJ12" s="16">
        <v>0</v>
      </c>
      <c r="AK12" s="16">
        <v>0</v>
      </c>
      <c r="AL12" s="16">
        <v>0</v>
      </c>
      <c r="AM12" s="16">
        <v>0</v>
      </c>
      <c r="AN12" s="16"/>
      <c r="AO12" s="16">
        <v>0.1</v>
      </c>
      <c r="AP12" s="16">
        <v>0</v>
      </c>
      <c r="AQ12" s="16">
        <v>0</v>
      </c>
      <c r="AR12" s="16">
        <v>0</v>
      </c>
      <c r="AS12" s="16">
        <v>0</v>
      </c>
      <c r="AT12" s="16">
        <v>0</v>
      </c>
      <c r="AU12" s="16"/>
      <c r="AV12" s="16" t="s">
        <v>134</v>
      </c>
      <c r="AW12" s="16" t="s">
        <v>134</v>
      </c>
      <c r="AX12" s="16">
        <v>0</v>
      </c>
      <c r="AY12" s="16" t="s">
        <v>134</v>
      </c>
      <c r="AZ12" s="16" t="s">
        <v>134</v>
      </c>
      <c r="BA12" s="16">
        <v>0</v>
      </c>
      <c r="BB12" s="16">
        <v>0.33333333333333298</v>
      </c>
      <c r="BC12" s="16">
        <v>0</v>
      </c>
      <c r="BD12" s="16" t="s">
        <v>134</v>
      </c>
      <c r="BE12" s="16">
        <v>0</v>
      </c>
      <c r="BF12" s="16">
        <v>0</v>
      </c>
      <c r="BG12" s="16" t="s">
        <v>134</v>
      </c>
      <c r="BH12" s="16">
        <v>0</v>
      </c>
      <c r="BI12" s="16">
        <v>0</v>
      </c>
      <c r="BJ12" s="16">
        <v>0</v>
      </c>
      <c r="BK12" s="16" t="s">
        <v>134</v>
      </c>
      <c r="BL12" s="16">
        <v>0</v>
      </c>
      <c r="BM12" s="16">
        <v>0</v>
      </c>
      <c r="BN12" s="16" t="s">
        <v>134</v>
      </c>
      <c r="BO12" s="16"/>
      <c r="BP12" s="16">
        <v>3.4482758620689703E-2</v>
      </c>
      <c r="BQ12" s="16"/>
      <c r="BR12" s="16">
        <v>0</v>
      </c>
      <c r="BS12" s="16"/>
      <c r="BT12" s="16">
        <v>5.2631578947368397E-2</v>
      </c>
    </row>
    <row r="13" spans="2:72" ht="16" x14ac:dyDescent="0.2">
      <c r="B13" s="17" t="s">
        <v>101</v>
      </c>
      <c r="C13" s="18">
        <v>8.5714285714285701E-2</v>
      </c>
      <c r="D13" s="18">
        <v>0.18181818181818199</v>
      </c>
      <c r="E13" s="18">
        <v>0</v>
      </c>
      <c r="F13" s="18">
        <v>0</v>
      </c>
      <c r="G13" s="18">
        <v>0</v>
      </c>
      <c r="H13" s="18">
        <v>0</v>
      </c>
      <c r="I13" s="18">
        <v>0.5</v>
      </c>
      <c r="J13" s="18">
        <v>0</v>
      </c>
      <c r="K13" s="18">
        <v>0</v>
      </c>
      <c r="L13" s="18">
        <v>0</v>
      </c>
      <c r="M13" s="18">
        <v>0</v>
      </c>
      <c r="N13" s="18" t="s">
        <v>134</v>
      </c>
      <c r="O13" s="18">
        <v>0</v>
      </c>
      <c r="P13" s="18"/>
      <c r="Q13" s="18">
        <v>0</v>
      </c>
      <c r="R13" s="18">
        <v>0</v>
      </c>
      <c r="S13" s="18">
        <v>0.5</v>
      </c>
      <c r="T13" s="18">
        <v>0.5</v>
      </c>
      <c r="U13" s="18">
        <v>0</v>
      </c>
      <c r="V13" s="18">
        <v>0</v>
      </c>
      <c r="W13" s="18">
        <v>0</v>
      </c>
      <c r="X13" s="18">
        <v>0</v>
      </c>
      <c r="Y13" s="18">
        <v>9.0909090909090898E-2</v>
      </c>
      <c r="Z13" s="18"/>
      <c r="AA13" s="18">
        <v>0.11111111111111099</v>
      </c>
      <c r="AB13" s="18">
        <v>5.8823529411764698E-2</v>
      </c>
      <c r="AC13" s="18"/>
      <c r="AD13" s="18">
        <v>0.33333333333333298</v>
      </c>
      <c r="AE13" s="18">
        <v>0</v>
      </c>
      <c r="AF13" s="18">
        <v>0.33333333333333298</v>
      </c>
      <c r="AG13" s="18">
        <v>0.2</v>
      </c>
      <c r="AH13" s="18">
        <v>0</v>
      </c>
      <c r="AI13" s="18">
        <v>0</v>
      </c>
      <c r="AJ13" s="18">
        <v>0</v>
      </c>
      <c r="AK13" s="18">
        <v>0</v>
      </c>
      <c r="AL13" s="18">
        <v>0</v>
      </c>
      <c r="AM13" s="18">
        <v>0</v>
      </c>
      <c r="AN13" s="18"/>
      <c r="AO13" s="18">
        <v>0.1</v>
      </c>
      <c r="AP13" s="18">
        <v>0</v>
      </c>
      <c r="AQ13" s="18">
        <v>0.11111111111111099</v>
      </c>
      <c r="AR13" s="18">
        <v>0</v>
      </c>
      <c r="AS13" s="18">
        <v>0</v>
      </c>
      <c r="AT13" s="18">
        <v>1</v>
      </c>
      <c r="AU13" s="18"/>
      <c r="AV13" s="18" t="s">
        <v>134</v>
      </c>
      <c r="AW13" s="18" t="s">
        <v>134</v>
      </c>
      <c r="AX13" s="18">
        <v>0</v>
      </c>
      <c r="AY13" s="18" t="s">
        <v>134</v>
      </c>
      <c r="AZ13" s="18" t="s">
        <v>134</v>
      </c>
      <c r="BA13" s="18">
        <v>1</v>
      </c>
      <c r="BB13" s="18">
        <v>0</v>
      </c>
      <c r="BC13" s="18">
        <v>0</v>
      </c>
      <c r="BD13" s="18" t="s">
        <v>134</v>
      </c>
      <c r="BE13" s="18">
        <v>0</v>
      </c>
      <c r="BF13" s="18">
        <v>0</v>
      </c>
      <c r="BG13" s="18" t="s">
        <v>134</v>
      </c>
      <c r="BH13" s="18">
        <v>0.5</v>
      </c>
      <c r="BI13" s="18">
        <v>0</v>
      </c>
      <c r="BJ13" s="18">
        <v>0</v>
      </c>
      <c r="BK13" s="18" t="s">
        <v>134</v>
      </c>
      <c r="BL13" s="18">
        <v>0.5</v>
      </c>
      <c r="BM13" s="18">
        <v>0</v>
      </c>
      <c r="BN13" s="18" t="s">
        <v>134</v>
      </c>
      <c r="BO13" s="18"/>
      <c r="BP13" s="18">
        <v>6.8965517241379296E-2</v>
      </c>
      <c r="BQ13" s="18"/>
      <c r="BR13" s="18">
        <v>6.25E-2</v>
      </c>
      <c r="BS13" s="18"/>
      <c r="BT13" s="18">
        <v>0.105263157894737</v>
      </c>
    </row>
    <row r="14" spans="2:72" x14ac:dyDescent="0.2">
      <c r="B14" s="15" t="s">
        <v>237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244</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185</v>
      </c>
      <c r="D7" s="10">
        <v>86</v>
      </c>
      <c r="E7" s="10">
        <v>10</v>
      </c>
      <c r="F7" s="10">
        <v>5</v>
      </c>
      <c r="G7" s="10">
        <v>15</v>
      </c>
      <c r="H7" s="10">
        <v>10</v>
      </c>
      <c r="I7" s="10">
        <v>18</v>
      </c>
      <c r="J7" s="10">
        <v>7</v>
      </c>
      <c r="K7" s="10">
        <v>11</v>
      </c>
      <c r="L7" s="10">
        <v>10</v>
      </c>
      <c r="M7" s="10">
        <v>6</v>
      </c>
      <c r="N7" s="10">
        <v>4</v>
      </c>
      <c r="O7" s="10">
        <v>3</v>
      </c>
      <c r="P7" s="10"/>
      <c r="Q7" s="10">
        <v>5</v>
      </c>
      <c r="R7" s="10">
        <v>4</v>
      </c>
      <c r="S7" s="10">
        <v>5</v>
      </c>
      <c r="T7" s="10">
        <v>5</v>
      </c>
      <c r="U7" s="10">
        <v>10</v>
      </c>
      <c r="V7" s="10">
        <v>17</v>
      </c>
      <c r="W7" s="10">
        <v>21</v>
      </c>
      <c r="X7" s="10">
        <v>26</v>
      </c>
      <c r="Y7" s="10">
        <v>92</v>
      </c>
      <c r="Z7" s="10"/>
      <c r="AA7" s="10">
        <v>67</v>
      </c>
      <c r="AB7" s="10">
        <v>118</v>
      </c>
      <c r="AC7" s="10"/>
      <c r="AD7" s="10">
        <v>11</v>
      </c>
      <c r="AE7" s="10">
        <v>5</v>
      </c>
      <c r="AF7" s="10">
        <v>6</v>
      </c>
      <c r="AG7" s="10">
        <v>18</v>
      </c>
      <c r="AH7" s="10">
        <v>15</v>
      </c>
      <c r="AI7" s="10">
        <v>15</v>
      </c>
      <c r="AJ7" s="10">
        <v>33</v>
      </c>
      <c r="AK7" s="10">
        <v>31</v>
      </c>
      <c r="AL7" s="10">
        <v>17</v>
      </c>
      <c r="AM7" s="10">
        <v>33</v>
      </c>
      <c r="AN7" s="10"/>
      <c r="AO7" s="10">
        <v>39</v>
      </c>
      <c r="AP7" s="10">
        <v>44</v>
      </c>
      <c r="AQ7" s="10">
        <v>49</v>
      </c>
      <c r="AR7" s="10">
        <v>31</v>
      </c>
      <c r="AS7" s="10">
        <v>15</v>
      </c>
      <c r="AT7" s="10">
        <v>6</v>
      </c>
      <c r="AU7" s="10"/>
      <c r="AV7" s="10">
        <v>4</v>
      </c>
      <c r="AW7" s="10" t="s">
        <v>133</v>
      </c>
      <c r="AX7" s="10">
        <v>18</v>
      </c>
      <c r="AY7" s="10">
        <v>2</v>
      </c>
      <c r="AZ7" s="10" t="s">
        <v>133</v>
      </c>
      <c r="BA7" s="10">
        <v>8</v>
      </c>
      <c r="BB7" s="10">
        <v>12</v>
      </c>
      <c r="BC7" s="10">
        <v>5</v>
      </c>
      <c r="BD7" s="10" t="s">
        <v>133</v>
      </c>
      <c r="BE7" s="10">
        <v>79</v>
      </c>
      <c r="BF7" s="10">
        <v>28</v>
      </c>
      <c r="BG7" s="10">
        <v>1</v>
      </c>
      <c r="BH7" s="10">
        <v>10</v>
      </c>
      <c r="BI7" s="10">
        <v>3</v>
      </c>
      <c r="BJ7" s="10">
        <v>1</v>
      </c>
      <c r="BK7" s="10">
        <v>6</v>
      </c>
      <c r="BL7" s="10">
        <v>5</v>
      </c>
      <c r="BM7" s="10">
        <v>1</v>
      </c>
      <c r="BN7" s="10">
        <v>2</v>
      </c>
      <c r="BO7" s="10"/>
      <c r="BP7" s="10">
        <v>156</v>
      </c>
      <c r="BQ7" s="10"/>
      <c r="BR7" s="10">
        <v>158</v>
      </c>
      <c r="BS7" s="10"/>
      <c r="BT7" s="10">
        <v>134</v>
      </c>
    </row>
    <row r="8" spans="2:72" ht="48" x14ac:dyDescent="0.2">
      <c r="B8" s="17" t="s">
        <v>238</v>
      </c>
      <c r="C8" s="16">
        <v>0.286486486486487</v>
      </c>
      <c r="D8" s="16">
        <v>0.372093023255814</v>
      </c>
      <c r="E8" s="16">
        <v>0.2</v>
      </c>
      <c r="F8" s="16">
        <v>0.2</v>
      </c>
      <c r="G8" s="16">
        <v>0.33333333333333298</v>
      </c>
      <c r="H8" s="16">
        <v>0.1</v>
      </c>
      <c r="I8" s="16">
        <v>0.22222222222222199</v>
      </c>
      <c r="J8" s="16">
        <v>0</v>
      </c>
      <c r="K8" s="16">
        <v>0.27272727272727298</v>
      </c>
      <c r="L8" s="16">
        <v>0.2</v>
      </c>
      <c r="M8" s="16">
        <v>0.16666666666666699</v>
      </c>
      <c r="N8" s="16">
        <v>0.5</v>
      </c>
      <c r="O8" s="16">
        <v>0</v>
      </c>
      <c r="P8" s="16"/>
      <c r="Q8" s="16">
        <v>0</v>
      </c>
      <c r="R8" s="16">
        <v>0.25</v>
      </c>
      <c r="S8" s="16">
        <v>0.2</v>
      </c>
      <c r="T8" s="16">
        <v>0.2</v>
      </c>
      <c r="U8" s="16">
        <v>0.1</v>
      </c>
      <c r="V8" s="16">
        <v>0.17647058823529399</v>
      </c>
      <c r="W8" s="16">
        <v>0.238095238095238</v>
      </c>
      <c r="X8" s="16">
        <v>0.269230769230769</v>
      </c>
      <c r="Y8" s="16">
        <v>0.36956521739130399</v>
      </c>
      <c r="Z8" s="16"/>
      <c r="AA8" s="16">
        <v>0.17910447761194001</v>
      </c>
      <c r="AB8" s="16">
        <v>0.34745762711864397</v>
      </c>
      <c r="AC8" s="16"/>
      <c r="AD8" s="16">
        <v>0.18181818181818199</v>
      </c>
      <c r="AE8" s="16">
        <v>0</v>
      </c>
      <c r="AF8" s="16">
        <v>0.16666666666666699</v>
      </c>
      <c r="AG8" s="16">
        <v>0.22222222222222199</v>
      </c>
      <c r="AH8" s="16">
        <v>0.4</v>
      </c>
      <c r="AI8" s="16">
        <v>6.6666666666666693E-2</v>
      </c>
      <c r="AJ8" s="16">
        <v>0.42424242424242398</v>
      </c>
      <c r="AK8" s="16">
        <v>0.32258064516128998</v>
      </c>
      <c r="AL8" s="16">
        <v>0.29411764705882398</v>
      </c>
      <c r="AM8" s="16">
        <v>0.30303030303030298</v>
      </c>
      <c r="AN8" s="16"/>
      <c r="AO8" s="16">
        <v>0.28205128205128199</v>
      </c>
      <c r="AP8" s="16">
        <v>0.13636363636363599</v>
      </c>
      <c r="AQ8" s="16">
        <v>0.36734693877551</v>
      </c>
      <c r="AR8" s="16">
        <v>0.25806451612903197</v>
      </c>
      <c r="AS8" s="16">
        <v>0.66666666666666696</v>
      </c>
      <c r="AT8" s="16">
        <v>0</v>
      </c>
      <c r="AU8" s="16"/>
      <c r="AV8" s="16">
        <v>0.25</v>
      </c>
      <c r="AW8" s="16" t="s">
        <v>134</v>
      </c>
      <c r="AX8" s="16">
        <v>0.5</v>
      </c>
      <c r="AY8" s="16">
        <v>0</v>
      </c>
      <c r="AZ8" s="16" t="s">
        <v>134</v>
      </c>
      <c r="BA8" s="16">
        <v>0.25</v>
      </c>
      <c r="BB8" s="16">
        <v>0.16666666666666699</v>
      </c>
      <c r="BC8" s="16">
        <v>0</v>
      </c>
      <c r="BD8" s="16" t="s">
        <v>134</v>
      </c>
      <c r="BE8" s="16">
        <v>0.316455696202532</v>
      </c>
      <c r="BF8" s="16">
        <v>0.214285714285714</v>
      </c>
      <c r="BG8" s="16">
        <v>1</v>
      </c>
      <c r="BH8" s="16">
        <v>0.4</v>
      </c>
      <c r="BI8" s="16">
        <v>0</v>
      </c>
      <c r="BJ8" s="16">
        <v>0</v>
      </c>
      <c r="BK8" s="16">
        <v>0.16666666666666699</v>
      </c>
      <c r="BL8" s="16">
        <v>0.2</v>
      </c>
      <c r="BM8" s="16">
        <v>1</v>
      </c>
      <c r="BN8" s="16">
        <v>0</v>
      </c>
      <c r="BO8" s="16"/>
      <c r="BP8" s="16">
        <v>0.32051282051282098</v>
      </c>
      <c r="BQ8" s="16"/>
      <c r="BR8" s="16">
        <v>0.322784810126582</v>
      </c>
      <c r="BS8" s="16"/>
      <c r="BT8" s="16">
        <v>0.29104477611940299</v>
      </c>
    </row>
    <row r="9" spans="2:72" ht="16" x14ac:dyDescent="0.2">
      <c r="B9" s="17" t="s">
        <v>239</v>
      </c>
      <c r="C9" s="16">
        <v>0.25405405405405401</v>
      </c>
      <c r="D9" s="16">
        <v>0.19767441860465099</v>
      </c>
      <c r="E9" s="16">
        <v>0.3</v>
      </c>
      <c r="F9" s="16">
        <v>0</v>
      </c>
      <c r="G9" s="16">
        <v>0.33333333333333298</v>
      </c>
      <c r="H9" s="16">
        <v>0.3</v>
      </c>
      <c r="I9" s="16">
        <v>0.22222222222222199</v>
      </c>
      <c r="J9" s="16">
        <v>0.42857142857142899</v>
      </c>
      <c r="K9" s="16">
        <v>9.0909090909090898E-2</v>
      </c>
      <c r="L9" s="16">
        <v>0.5</v>
      </c>
      <c r="M9" s="16">
        <v>0.33333333333333298</v>
      </c>
      <c r="N9" s="16">
        <v>0.5</v>
      </c>
      <c r="O9" s="16">
        <v>0.66666666666666696</v>
      </c>
      <c r="P9" s="16"/>
      <c r="Q9" s="16">
        <v>0.4</v>
      </c>
      <c r="R9" s="16">
        <v>0.5</v>
      </c>
      <c r="S9" s="16">
        <v>0.2</v>
      </c>
      <c r="T9" s="16">
        <v>0.4</v>
      </c>
      <c r="U9" s="16">
        <v>0.1</v>
      </c>
      <c r="V9" s="16">
        <v>0.17647058823529399</v>
      </c>
      <c r="W9" s="16">
        <v>0.14285714285714299</v>
      </c>
      <c r="X9" s="16">
        <v>0.30769230769230799</v>
      </c>
      <c r="Y9" s="16">
        <v>0.27173913043478298</v>
      </c>
      <c r="Z9" s="16"/>
      <c r="AA9" s="16">
        <v>0.20895522388059701</v>
      </c>
      <c r="AB9" s="16">
        <v>0.27966101694915302</v>
      </c>
      <c r="AC9" s="16"/>
      <c r="AD9" s="16">
        <v>0.36363636363636398</v>
      </c>
      <c r="AE9" s="16">
        <v>0.2</v>
      </c>
      <c r="AF9" s="16">
        <v>0.33333333333333298</v>
      </c>
      <c r="AG9" s="16">
        <v>0.22222222222222199</v>
      </c>
      <c r="AH9" s="16">
        <v>0.266666666666667</v>
      </c>
      <c r="AI9" s="16">
        <v>0.46666666666666701</v>
      </c>
      <c r="AJ9" s="16">
        <v>6.0606060606060601E-2</v>
      </c>
      <c r="AK9" s="16">
        <v>0.25806451612903197</v>
      </c>
      <c r="AL9" s="16">
        <v>0.11764705882352899</v>
      </c>
      <c r="AM9" s="16">
        <v>0.39393939393939398</v>
      </c>
      <c r="AN9" s="16"/>
      <c r="AO9" s="16">
        <v>0.30769230769230799</v>
      </c>
      <c r="AP9" s="16">
        <v>0.34090909090909099</v>
      </c>
      <c r="AQ9" s="16">
        <v>0.183673469387755</v>
      </c>
      <c r="AR9" s="16">
        <v>0.32258064516128998</v>
      </c>
      <c r="AS9" s="16">
        <v>0</v>
      </c>
      <c r="AT9" s="16">
        <v>0.16666666666666699</v>
      </c>
      <c r="AU9" s="16"/>
      <c r="AV9" s="16">
        <v>0.5</v>
      </c>
      <c r="AW9" s="16" t="s">
        <v>134</v>
      </c>
      <c r="AX9" s="16">
        <v>0.11111111111111099</v>
      </c>
      <c r="AY9" s="16">
        <v>0</v>
      </c>
      <c r="AZ9" s="16" t="s">
        <v>134</v>
      </c>
      <c r="BA9" s="16">
        <v>0.125</v>
      </c>
      <c r="BB9" s="16">
        <v>0.5</v>
      </c>
      <c r="BC9" s="16">
        <v>0.2</v>
      </c>
      <c r="BD9" s="16" t="s">
        <v>134</v>
      </c>
      <c r="BE9" s="16">
        <v>0.227848101265823</v>
      </c>
      <c r="BF9" s="16">
        <v>0.25</v>
      </c>
      <c r="BG9" s="16">
        <v>0</v>
      </c>
      <c r="BH9" s="16">
        <v>0.3</v>
      </c>
      <c r="BI9" s="16">
        <v>0.33333333333333298</v>
      </c>
      <c r="BJ9" s="16">
        <v>1</v>
      </c>
      <c r="BK9" s="16">
        <v>0.5</v>
      </c>
      <c r="BL9" s="16">
        <v>0.2</v>
      </c>
      <c r="BM9" s="16">
        <v>0</v>
      </c>
      <c r="BN9" s="16">
        <v>0.5</v>
      </c>
      <c r="BO9" s="16"/>
      <c r="BP9" s="16">
        <v>0.25</v>
      </c>
      <c r="BQ9" s="16"/>
      <c r="BR9" s="16">
        <v>0.265822784810127</v>
      </c>
      <c r="BS9" s="16"/>
      <c r="BT9" s="16">
        <v>0.22388059701492499</v>
      </c>
    </row>
    <row r="10" spans="2:72" ht="32" x14ac:dyDescent="0.2">
      <c r="B10" s="17" t="s">
        <v>240</v>
      </c>
      <c r="C10" s="16">
        <v>0.25405405405405401</v>
      </c>
      <c r="D10" s="16">
        <v>0.209302325581395</v>
      </c>
      <c r="E10" s="16">
        <v>0.2</v>
      </c>
      <c r="F10" s="16">
        <v>0.4</v>
      </c>
      <c r="G10" s="16">
        <v>0.2</v>
      </c>
      <c r="H10" s="16">
        <v>0.5</v>
      </c>
      <c r="I10" s="16">
        <v>0.27777777777777801</v>
      </c>
      <c r="J10" s="16">
        <v>0.42857142857142899</v>
      </c>
      <c r="K10" s="16">
        <v>0.45454545454545497</v>
      </c>
      <c r="L10" s="16">
        <v>0.2</v>
      </c>
      <c r="M10" s="16">
        <v>0.16666666666666699</v>
      </c>
      <c r="N10" s="16">
        <v>0</v>
      </c>
      <c r="O10" s="16">
        <v>0.33333333333333298</v>
      </c>
      <c r="P10" s="16"/>
      <c r="Q10" s="16">
        <v>0</v>
      </c>
      <c r="R10" s="16">
        <v>0.25</v>
      </c>
      <c r="S10" s="16">
        <v>0.2</v>
      </c>
      <c r="T10" s="16">
        <v>0.2</v>
      </c>
      <c r="U10" s="16">
        <v>0.4</v>
      </c>
      <c r="V10" s="16">
        <v>0.41176470588235298</v>
      </c>
      <c r="W10" s="16">
        <v>0.28571428571428598</v>
      </c>
      <c r="X10" s="16">
        <v>0.30769230769230799</v>
      </c>
      <c r="Y10" s="16">
        <v>0.20652173913043501</v>
      </c>
      <c r="Z10" s="16"/>
      <c r="AA10" s="16">
        <v>0.29850746268656703</v>
      </c>
      <c r="AB10" s="16">
        <v>0.22881355932203401</v>
      </c>
      <c r="AC10" s="16"/>
      <c r="AD10" s="16">
        <v>0.18181818181818199</v>
      </c>
      <c r="AE10" s="16">
        <v>0.2</v>
      </c>
      <c r="AF10" s="16">
        <v>0.16666666666666699</v>
      </c>
      <c r="AG10" s="16">
        <v>0.16666666666666699</v>
      </c>
      <c r="AH10" s="16">
        <v>0.266666666666667</v>
      </c>
      <c r="AI10" s="16">
        <v>0.2</v>
      </c>
      <c r="AJ10" s="16">
        <v>0.30303030303030298</v>
      </c>
      <c r="AK10" s="16">
        <v>0.25806451612903197</v>
      </c>
      <c r="AL10" s="16">
        <v>0.41176470588235298</v>
      </c>
      <c r="AM10" s="16">
        <v>0.21212121212121199</v>
      </c>
      <c r="AN10" s="16"/>
      <c r="AO10" s="16">
        <v>0.17948717948717899</v>
      </c>
      <c r="AP10" s="16">
        <v>0.31818181818181801</v>
      </c>
      <c r="AQ10" s="16">
        <v>0.26530612244898</v>
      </c>
      <c r="AR10" s="16">
        <v>0.25806451612903197</v>
      </c>
      <c r="AS10" s="16">
        <v>0.266666666666667</v>
      </c>
      <c r="AT10" s="16">
        <v>0.16666666666666699</v>
      </c>
      <c r="AU10" s="16"/>
      <c r="AV10" s="16">
        <v>0.25</v>
      </c>
      <c r="AW10" s="16" t="s">
        <v>134</v>
      </c>
      <c r="AX10" s="16">
        <v>0.16666666666666699</v>
      </c>
      <c r="AY10" s="16">
        <v>0.5</v>
      </c>
      <c r="AZ10" s="16" t="s">
        <v>134</v>
      </c>
      <c r="BA10" s="16">
        <v>0.375</v>
      </c>
      <c r="BB10" s="16">
        <v>8.3333333333333301E-2</v>
      </c>
      <c r="BC10" s="16">
        <v>0.8</v>
      </c>
      <c r="BD10" s="16" t="s">
        <v>134</v>
      </c>
      <c r="BE10" s="16">
        <v>0.227848101265823</v>
      </c>
      <c r="BF10" s="16">
        <v>0.39285714285714302</v>
      </c>
      <c r="BG10" s="16">
        <v>0</v>
      </c>
      <c r="BH10" s="16">
        <v>0.2</v>
      </c>
      <c r="BI10" s="16">
        <v>0.33333333333333298</v>
      </c>
      <c r="BJ10" s="16">
        <v>0</v>
      </c>
      <c r="BK10" s="16">
        <v>0.16666666666666699</v>
      </c>
      <c r="BL10" s="16">
        <v>0</v>
      </c>
      <c r="BM10" s="16">
        <v>0</v>
      </c>
      <c r="BN10" s="16">
        <v>0.5</v>
      </c>
      <c r="BO10" s="16"/>
      <c r="BP10" s="16">
        <v>0.243589743589744</v>
      </c>
      <c r="BQ10" s="16"/>
      <c r="BR10" s="16">
        <v>0.240506329113924</v>
      </c>
      <c r="BS10" s="16"/>
      <c r="BT10" s="16">
        <v>0.26865671641791</v>
      </c>
    </row>
    <row r="11" spans="2:72" ht="16" x14ac:dyDescent="0.2">
      <c r="B11" s="17" t="s">
        <v>241</v>
      </c>
      <c r="C11" s="16">
        <v>9.7297297297297303E-2</v>
      </c>
      <c r="D11" s="16">
        <v>0.127906976744186</v>
      </c>
      <c r="E11" s="16">
        <v>0.1</v>
      </c>
      <c r="F11" s="16">
        <v>0.2</v>
      </c>
      <c r="G11" s="16">
        <v>0</v>
      </c>
      <c r="H11" s="16">
        <v>0</v>
      </c>
      <c r="I11" s="16">
        <v>0.11111111111111099</v>
      </c>
      <c r="J11" s="16">
        <v>0.14285714285714299</v>
      </c>
      <c r="K11" s="16">
        <v>9.0909090909090898E-2</v>
      </c>
      <c r="L11" s="16">
        <v>0.1</v>
      </c>
      <c r="M11" s="16">
        <v>0</v>
      </c>
      <c r="N11" s="16">
        <v>0</v>
      </c>
      <c r="O11" s="16">
        <v>0</v>
      </c>
      <c r="P11" s="16"/>
      <c r="Q11" s="16">
        <v>0.2</v>
      </c>
      <c r="R11" s="16">
        <v>0</v>
      </c>
      <c r="S11" s="16">
        <v>0</v>
      </c>
      <c r="T11" s="16">
        <v>0</v>
      </c>
      <c r="U11" s="16">
        <v>0.2</v>
      </c>
      <c r="V11" s="16">
        <v>0.11764705882352899</v>
      </c>
      <c r="W11" s="16">
        <v>0.19047619047618999</v>
      </c>
      <c r="X11" s="16">
        <v>3.8461538461538498E-2</v>
      </c>
      <c r="Y11" s="16">
        <v>8.6956521739130405E-2</v>
      </c>
      <c r="Z11" s="16"/>
      <c r="AA11" s="16">
        <v>0.134328358208955</v>
      </c>
      <c r="AB11" s="16">
        <v>7.6271186440677999E-2</v>
      </c>
      <c r="AC11" s="16"/>
      <c r="AD11" s="16">
        <v>0</v>
      </c>
      <c r="AE11" s="16">
        <v>0.2</v>
      </c>
      <c r="AF11" s="16">
        <v>0.16666666666666699</v>
      </c>
      <c r="AG11" s="16">
        <v>0.11111111111111099</v>
      </c>
      <c r="AH11" s="16">
        <v>0</v>
      </c>
      <c r="AI11" s="16">
        <v>0.266666666666667</v>
      </c>
      <c r="AJ11" s="16">
        <v>9.0909090909090898E-2</v>
      </c>
      <c r="AK11" s="16">
        <v>9.6774193548387094E-2</v>
      </c>
      <c r="AL11" s="16">
        <v>0.11764705882352899</v>
      </c>
      <c r="AM11" s="16">
        <v>6.0606060606060601E-2</v>
      </c>
      <c r="AN11" s="16"/>
      <c r="AO11" s="16">
        <v>0.128205128205128</v>
      </c>
      <c r="AP11" s="16">
        <v>0.11363636363636399</v>
      </c>
      <c r="AQ11" s="16">
        <v>0.102040816326531</v>
      </c>
      <c r="AR11" s="16">
        <v>6.4516129032258104E-2</v>
      </c>
      <c r="AS11" s="16">
        <v>0</v>
      </c>
      <c r="AT11" s="16">
        <v>0.16666666666666699</v>
      </c>
      <c r="AU11" s="16"/>
      <c r="AV11" s="16">
        <v>0</v>
      </c>
      <c r="AW11" s="16" t="s">
        <v>134</v>
      </c>
      <c r="AX11" s="16">
        <v>5.5555555555555601E-2</v>
      </c>
      <c r="AY11" s="16">
        <v>0</v>
      </c>
      <c r="AZ11" s="16" t="s">
        <v>134</v>
      </c>
      <c r="BA11" s="16">
        <v>0.125</v>
      </c>
      <c r="BB11" s="16">
        <v>8.3333333333333301E-2</v>
      </c>
      <c r="BC11" s="16">
        <v>0</v>
      </c>
      <c r="BD11" s="16" t="s">
        <v>134</v>
      </c>
      <c r="BE11" s="16">
        <v>0.126582278481013</v>
      </c>
      <c r="BF11" s="16">
        <v>0.107142857142857</v>
      </c>
      <c r="BG11" s="16">
        <v>0</v>
      </c>
      <c r="BH11" s="16">
        <v>0</v>
      </c>
      <c r="BI11" s="16">
        <v>0</v>
      </c>
      <c r="BJ11" s="16">
        <v>0</v>
      </c>
      <c r="BK11" s="16">
        <v>0.16666666666666699</v>
      </c>
      <c r="BL11" s="16">
        <v>0.2</v>
      </c>
      <c r="BM11" s="16">
        <v>0</v>
      </c>
      <c r="BN11" s="16">
        <v>0</v>
      </c>
      <c r="BO11" s="16"/>
      <c r="BP11" s="16">
        <v>8.9743589743589702E-2</v>
      </c>
      <c r="BQ11" s="16"/>
      <c r="BR11" s="16">
        <v>7.5949367088607597E-2</v>
      </c>
      <c r="BS11" s="16"/>
      <c r="BT11" s="16">
        <v>0.104477611940299</v>
      </c>
    </row>
    <row r="12" spans="2:72" ht="32" x14ac:dyDescent="0.2">
      <c r="B12" s="17" t="s">
        <v>242</v>
      </c>
      <c r="C12" s="16">
        <v>5.4054054054054099E-2</v>
      </c>
      <c r="D12" s="16">
        <v>4.6511627906976702E-2</v>
      </c>
      <c r="E12" s="16">
        <v>0.2</v>
      </c>
      <c r="F12" s="16">
        <v>0</v>
      </c>
      <c r="G12" s="16">
        <v>0.133333333333333</v>
      </c>
      <c r="H12" s="16">
        <v>0</v>
      </c>
      <c r="I12" s="16">
        <v>0.11111111111111099</v>
      </c>
      <c r="J12" s="16">
        <v>0</v>
      </c>
      <c r="K12" s="16">
        <v>0</v>
      </c>
      <c r="L12" s="16">
        <v>0</v>
      </c>
      <c r="M12" s="16">
        <v>0</v>
      </c>
      <c r="N12" s="16">
        <v>0</v>
      </c>
      <c r="O12" s="16">
        <v>0</v>
      </c>
      <c r="P12" s="16"/>
      <c r="Q12" s="16">
        <v>0</v>
      </c>
      <c r="R12" s="16">
        <v>0</v>
      </c>
      <c r="S12" s="16">
        <v>0</v>
      </c>
      <c r="T12" s="16">
        <v>0</v>
      </c>
      <c r="U12" s="16">
        <v>0.1</v>
      </c>
      <c r="V12" s="16">
        <v>5.8823529411764698E-2</v>
      </c>
      <c r="W12" s="16">
        <v>9.5238095238095205E-2</v>
      </c>
      <c r="X12" s="16">
        <v>7.69230769230769E-2</v>
      </c>
      <c r="Y12" s="16">
        <v>4.3478260869565202E-2</v>
      </c>
      <c r="Z12" s="16"/>
      <c r="AA12" s="16">
        <v>5.9701492537313397E-2</v>
      </c>
      <c r="AB12" s="16">
        <v>5.0847457627118599E-2</v>
      </c>
      <c r="AC12" s="16"/>
      <c r="AD12" s="16">
        <v>0</v>
      </c>
      <c r="AE12" s="16">
        <v>0</v>
      </c>
      <c r="AF12" s="16">
        <v>0</v>
      </c>
      <c r="AG12" s="16">
        <v>0.11111111111111099</v>
      </c>
      <c r="AH12" s="16">
        <v>6.6666666666666693E-2</v>
      </c>
      <c r="AI12" s="16">
        <v>0</v>
      </c>
      <c r="AJ12" s="16">
        <v>9.0909090909090898E-2</v>
      </c>
      <c r="AK12" s="16">
        <v>6.4516129032258104E-2</v>
      </c>
      <c r="AL12" s="16">
        <v>5.8823529411764698E-2</v>
      </c>
      <c r="AM12" s="16">
        <v>3.03030303030303E-2</v>
      </c>
      <c r="AN12" s="16"/>
      <c r="AO12" s="16">
        <v>2.5641025641025599E-2</v>
      </c>
      <c r="AP12" s="16">
        <v>4.5454545454545497E-2</v>
      </c>
      <c r="AQ12" s="16">
        <v>4.08163265306122E-2</v>
      </c>
      <c r="AR12" s="16">
        <v>9.6774193548387094E-2</v>
      </c>
      <c r="AS12" s="16">
        <v>6.6666666666666693E-2</v>
      </c>
      <c r="AT12" s="16">
        <v>0.16666666666666699</v>
      </c>
      <c r="AU12" s="16"/>
      <c r="AV12" s="16">
        <v>0</v>
      </c>
      <c r="AW12" s="16" t="s">
        <v>134</v>
      </c>
      <c r="AX12" s="16">
        <v>0.11111111111111099</v>
      </c>
      <c r="AY12" s="16">
        <v>0</v>
      </c>
      <c r="AZ12" s="16" t="s">
        <v>134</v>
      </c>
      <c r="BA12" s="16">
        <v>0</v>
      </c>
      <c r="BB12" s="16">
        <v>8.3333333333333301E-2</v>
      </c>
      <c r="BC12" s="16">
        <v>0</v>
      </c>
      <c r="BD12" s="16" t="s">
        <v>134</v>
      </c>
      <c r="BE12" s="16">
        <v>6.3291139240506306E-2</v>
      </c>
      <c r="BF12" s="16">
        <v>3.5714285714285698E-2</v>
      </c>
      <c r="BG12" s="16">
        <v>0</v>
      </c>
      <c r="BH12" s="16">
        <v>0</v>
      </c>
      <c r="BI12" s="16">
        <v>0.33333333333333298</v>
      </c>
      <c r="BJ12" s="16">
        <v>0</v>
      </c>
      <c r="BK12" s="16">
        <v>0</v>
      </c>
      <c r="BL12" s="16">
        <v>0</v>
      </c>
      <c r="BM12" s="16">
        <v>0</v>
      </c>
      <c r="BN12" s="16">
        <v>0</v>
      </c>
      <c r="BO12" s="16"/>
      <c r="BP12" s="16">
        <v>5.1282051282051301E-2</v>
      </c>
      <c r="BQ12" s="16"/>
      <c r="BR12" s="16">
        <v>5.0632911392405097E-2</v>
      </c>
      <c r="BS12" s="16"/>
      <c r="BT12" s="16">
        <v>6.7164179104477598E-2</v>
      </c>
    </row>
    <row r="13" spans="2:72" ht="48" x14ac:dyDescent="0.2">
      <c r="B13" s="17" t="s">
        <v>243</v>
      </c>
      <c r="C13" s="16">
        <v>4.86486486486487E-2</v>
      </c>
      <c r="D13" s="16">
        <v>3.4883720930232599E-2</v>
      </c>
      <c r="E13" s="16">
        <v>0</v>
      </c>
      <c r="F13" s="16">
        <v>0.2</v>
      </c>
      <c r="G13" s="16">
        <v>0</v>
      </c>
      <c r="H13" s="16">
        <v>0.1</v>
      </c>
      <c r="I13" s="16">
        <v>5.5555555555555601E-2</v>
      </c>
      <c r="J13" s="16">
        <v>0</v>
      </c>
      <c r="K13" s="16">
        <v>9.0909090909090898E-2</v>
      </c>
      <c r="L13" s="16">
        <v>0</v>
      </c>
      <c r="M13" s="16">
        <v>0.33333333333333298</v>
      </c>
      <c r="N13" s="16">
        <v>0</v>
      </c>
      <c r="O13" s="16">
        <v>0</v>
      </c>
      <c r="P13" s="16"/>
      <c r="Q13" s="16">
        <v>0.4</v>
      </c>
      <c r="R13" s="16">
        <v>0</v>
      </c>
      <c r="S13" s="16">
        <v>0.4</v>
      </c>
      <c r="T13" s="16">
        <v>0.2</v>
      </c>
      <c r="U13" s="16">
        <v>0.1</v>
      </c>
      <c r="V13" s="16">
        <v>5.8823529411764698E-2</v>
      </c>
      <c r="W13" s="16">
        <v>4.7619047619047603E-2</v>
      </c>
      <c r="X13" s="16">
        <v>0</v>
      </c>
      <c r="Y13" s="16">
        <v>1.0869565217391301E-2</v>
      </c>
      <c r="Z13" s="16"/>
      <c r="AA13" s="16">
        <v>0.119402985074627</v>
      </c>
      <c r="AB13" s="16">
        <v>8.4745762711864406E-3</v>
      </c>
      <c r="AC13" s="16"/>
      <c r="AD13" s="16">
        <v>0.18181818181818199</v>
      </c>
      <c r="AE13" s="16">
        <v>0.4</v>
      </c>
      <c r="AF13" s="16">
        <v>0.16666666666666699</v>
      </c>
      <c r="AG13" s="16">
        <v>0.16666666666666699</v>
      </c>
      <c r="AH13" s="16">
        <v>0</v>
      </c>
      <c r="AI13" s="16">
        <v>0</v>
      </c>
      <c r="AJ13" s="16">
        <v>3.03030303030303E-2</v>
      </c>
      <c r="AK13" s="16">
        <v>0</v>
      </c>
      <c r="AL13" s="16">
        <v>0</v>
      </c>
      <c r="AM13" s="16">
        <v>0</v>
      </c>
      <c r="AN13" s="16"/>
      <c r="AO13" s="16">
        <v>7.69230769230769E-2</v>
      </c>
      <c r="AP13" s="16">
        <v>4.5454545454545497E-2</v>
      </c>
      <c r="AQ13" s="16">
        <v>4.08163265306122E-2</v>
      </c>
      <c r="AR13" s="16">
        <v>0</v>
      </c>
      <c r="AS13" s="16">
        <v>0</v>
      </c>
      <c r="AT13" s="16">
        <v>0.16666666666666699</v>
      </c>
      <c r="AU13" s="16"/>
      <c r="AV13" s="16">
        <v>0</v>
      </c>
      <c r="AW13" s="16" t="s">
        <v>134</v>
      </c>
      <c r="AX13" s="16">
        <v>5.5555555555555601E-2</v>
      </c>
      <c r="AY13" s="16">
        <v>0.5</v>
      </c>
      <c r="AZ13" s="16" t="s">
        <v>134</v>
      </c>
      <c r="BA13" s="16">
        <v>0.125</v>
      </c>
      <c r="BB13" s="16">
        <v>8.3333333333333301E-2</v>
      </c>
      <c r="BC13" s="16">
        <v>0</v>
      </c>
      <c r="BD13" s="16" t="s">
        <v>134</v>
      </c>
      <c r="BE13" s="16">
        <v>3.7974683544303799E-2</v>
      </c>
      <c r="BF13" s="16">
        <v>0</v>
      </c>
      <c r="BG13" s="16">
        <v>0</v>
      </c>
      <c r="BH13" s="16">
        <v>0.1</v>
      </c>
      <c r="BI13" s="16">
        <v>0</v>
      </c>
      <c r="BJ13" s="16">
        <v>0</v>
      </c>
      <c r="BK13" s="16">
        <v>0</v>
      </c>
      <c r="BL13" s="16">
        <v>0.2</v>
      </c>
      <c r="BM13" s="16">
        <v>0</v>
      </c>
      <c r="BN13" s="16">
        <v>0</v>
      </c>
      <c r="BO13" s="16"/>
      <c r="BP13" s="16">
        <v>4.48717948717949E-2</v>
      </c>
      <c r="BQ13" s="16"/>
      <c r="BR13" s="16">
        <v>4.4303797468354403E-2</v>
      </c>
      <c r="BS13" s="16"/>
      <c r="BT13" s="16">
        <v>3.7313432835820899E-2</v>
      </c>
    </row>
    <row r="14" spans="2:72" ht="16" x14ac:dyDescent="0.2">
      <c r="B14" s="17" t="s">
        <v>122</v>
      </c>
      <c r="C14" s="18">
        <v>5.40540540540541E-3</v>
      </c>
      <c r="D14" s="18">
        <v>1.16279069767442E-2</v>
      </c>
      <c r="E14" s="18">
        <v>0</v>
      </c>
      <c r="F14" s="18">
        <v>0</v>
      </c>
      <c r="G14" s="18">
        <v>0</v>
      </c>
      <c r="H14" s="18">
        <v>0</v>
      </c>
      <c r="I14" s="18">
        <v>0</v>
      </c>
      <c r="J14" s="18">
        <v>0</v>
      </c>
      <c r="K14" s="18">
        <v>0</v>
      </c>
      <c r="L14" s="18">
        <v>0</v>
      </c>
      <c r="M14" s="18">
        <v>0</v>
      </c>
      <c r="N14" s="18">
        <v>0</v>
      </c>
      <c r="O14" s="18">
        <v>0</v>
      </c>
      <c r="P14" s="18"/>
      <c r="Q14" s="18">
        <v>0</v>
      </c>
      <c r="R14" s="18">
        <v>0</v>
      </c>
      <c r="S14" s="18">
        <v>0</v>
      </c>
      <c r="T14" s="18">
        <v>0</v>
      </c>
      <c r="U14" s="18">
        <v>0</v>
      </c>
      <c r="V14" s="18">
        <v>0</v>
      </c>
      <c r="W14" s="18">
        <v>0</v>
      </c>
      <c r="X14" s="18">
        <v>0</v>
      </c>
      <c r="Y14" s="18">
        <v>1.0869565217391301E-2</v>
      </c>
      <c r="Z14" s="18"/>
      <c r="AA14" s="18">
        <v>0</v>
      </c>
      <c r="AB14" s="18">
        <v>8.4745762711864406E-3</v>
      </c>
      <c r="AC14" s="18"/>
      <c r="AD14" s="18">
        <v>9.0909090909090898E-2</v>
      </c>
      <c r="AE14" s="18">
        <v>0</v>
      </c>
      <c r="AF14" s="18">
        <v>0</v>
      </c>
      <c r="AG14" s="18">
        <v>0</v>
      </c>
      <c r="AH14" s="18">
        <v>0</v>
      </c>
      <c r="AI14" s="18">
        <v>0</v>
      </c>
      <c r="AJ14" s="18">
        <v>0</v>
      </c>
      <c r="AK14" s="18">
        <v>0</v>
      </c>
      <c r="AL14" s="18">
        <v>0</v>
      </c>
      <c r="AM14" s="18">
        <v>0</v>
      </c>
      <c r="AN14" s="18"/>
      <c r="AO14" s="18">
        <v>0</v>
      </c>
      <c r="AP14" s="18">
        <v>0</v>
      </c>
      <c r="AQ14" s="18">
        <v>0</v>
      </c>
      <c r="AR14" s="18">
        <v>0</v>
      </c>
      <c r="AS14" s="18">
        <v>0</v>
      </c>
      <c r="AT14" s="18">
        <v>0.16666666666666699</v>
      </c>
      <c r="AU14" s="18"/>
      <c r="AV14" s="18">
        <v>0</v>
      </c>
      <c r="AW14" s="18" t="s">
        <v>134</v>
      </c>
      <c r="AX14" s="18">
        <v>0</v>
      </c>
      <c r="AY14" s="18">
        <v>0</v>
      </c>
      <c r="AZ14" s="18" t="s">
        <v>134</v>
      </c>
      <c r="BA14" s="18">
        <v>0</v>
      </c>
      <c r="BB14" s="18">
        <v>0</v>
      </c>
      <c r="BC14" s="18">
        <v>0</v>
      </c>
      <c r="BD14" s="18" t="s">
        <v>134</v>
      </c>
      <c r="BE14" s="18">
        <v>0</v>
      </c>
      <c r="BF14" s="18">
        <v>0</v>
      </c>
      <c r="BG14" s="18">
        <v>0</v>
      </c>
      <c r="BH14" s="18">
        <v>0</v>
      </c>
      <c r="BI14" s="18">
        <v>0</v>
      </c>
      <c r="BJ14" s="18">
        <v>0</v>
      </c>
      <c r="BK14" s="18">
        <v>0</v>
      </c>
      <c r="BL14" s="18">
        <v>0.2</v>
      </c>
      <c r="BM14" s="18">
        <v>0</v>
      </c>
      <c r="BN14" s="18">
        <v>0</v>
      </c>
      <c r="BO14" s="18"/>
      <c r="BP14" s="18">
        <v>0</v>
      </c>
      <c r="BQ14" s="18"/>
      <c r="BR14" s="18">
        <v>0</v>
      </c>
      <c r="BS14" s="18"/>
      <c r="BT14" s="18">
        <v>7.4626865671641798E-3</v>
      </c>
    </row>
    <row r="15" spans="2:72" x14ac:dyDescent="0.2">
      <c r="B15" s="15" t="s">
        <v>230</v>
      </c>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BT20"/>
  <sheetViews>
    <sheetView showGridLines="0" topLeftCell="A8" workbookViewId="0">
      <pane xSplit="2" topLeftCell="C1" activePane="topRight" state="frozen"/>
      <selection pane="topRight" activeCell="B15" sqref="B15"/>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253</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245</v>
      </c>
      <c r="C8" s="16">
        <v>0.13407821229050301</v>
      </c>
      <c r="D8" s="16">
        <v>0.22093023255814001</v>
      </c>
      <c r="E8" s="16">
        <v>6.9444444444444406E-2</v>
      </c>
      <c r="F8" s="16">
        <v>0</v>
      </c>
      <c r="G8" s="16">
        <v>0.16</v>
      </c>
      <c r="H8" s="16">
        <v>0.17142857142857101</v>
      </c>
      <c r="I8" s="16">
        <v>6.4102564102564097E-2</v>
      </c>
      <c r="J8" s="16">
        <v>6.6666666666666693E-2</v>
      </c>
      <c r="K8" s="16">
        <v>0.13636363636363599</v>
      </c>
      <c r="L8" s="16">
        <v>7.5757575757575801E-2</v>
      </c>
      <c r="M8" s="16">
        <v>0</v>
      </c>
      <c r="N8" s="16">
        <v>0.16666666666666699</v>
      </c>
      <c r="O8" s="16">
        <v>0</v>
      </c>
      <c r="P8" s="16"/>
      <c r="Q8" s="16">
        <v>5.4054054054054099E-2</v>
      </c>
      <c r="R8" s="16">
        <v>0</v>
      </c>
      <c r="S8" s="16">
        <v>0</v>
      </c>
      <c r="T8" s="16">
        <v>6.8181818181818205E-2</v>
      </c>
      <c r="U8" s="16">
        <v>9.0909090909090898E-2</v>
      </c>
      <c r="V8" s="16">
        <v>0.11688311688311701</v>
      </c>
      <c r="W8" s="16">
        <v>0.05</v>
      </c>
      <c r="X8" s="16">
        <v>0.146666666666667</v>
      </c>
      <c r="Y8" s="16">
        <v>0.21355932203389799</v>
      </c>
      <c r="Z8" s="16"/>
      <c r="AA8" s="16">
        <v>6.3768115942028997E-2</v>
      </c>
      <c r="AB8" s="16">
        <v>0.2</v>
      </c>
      <c r="AC8" s="16"/>
      <c r="AD8" s="16">
        <v>3.8461538461538498E-2</v>
      </c>
      <c r="AE8" s="16">
        <v>0</v>
      </c>
      <c r="AF8" s="16">
        <v>2.9411764705882401E-2</v>
      </c>
      <c r="AG8" s="16">
        <v>5.2631578947368397E-2</v>
      </c>
      <c r="AH8" s="16">
        <v>0.19642857142857101</v>
      </c>
      <c r="AI8" s="16">
        <v>0.1</v>
      </c>
      <c r="AJ8" s="16">
        <v>0.23404255319148901</v>
      </c>
      <c r="AK8" s="16">
        <v>0.23684210526315799</v>
      </c>
      <c r="AL8" s="16">
        <v>0.11111111111111099</v>
      </c>
      <c r="AM8" s="16">
        <v>0.17322834645669299</v>
      </c>
      <c r="AN8" s="16"/>
      <c r="AO8" s="16">
        <v>4.6511627906976702E-2</v>
      </c>
      <c r="AP8" s="16">
        <v>0.10582010582010599</v>
      </c>
      <c r="AQ8" s="16">
        <v>0.15107913669064699</v>
      </c>
      <c r="AR8" s="16">
        <v>0.22535211267605601</v>
      </c>
      <c r="AS8" s="16">
        <v>0.6</v>
      </c>
      <c r="AT8" s="16">
        <v>0.230769230769231</v>
      </c>
      <c r="AU8" s="16"/>
      <c r="AV8" s="16">
        <v>0</v>
      </c>
      <c r="AW8" s="16">
        <v>0.5</v>
      </c>
      <c r="AX8" s="16">
        <v>0.37662337662337703</v>
      </c>
      <c r="AY8" s="16">
        <v>0.1</v>
      </c>
      <c r="AZ8" s="16">
        <v>0</v>
      </c>
      <c r="BA8" s="16">
        <v>0.170212765957447</v>
      </c>
      <c r="BB8" s="16">
        <v>6.5789473684210495E-2</v>
      </c>
      <c r="BC8" s="16">
        <v>0.105263157894737</v>
      </c>
      <c r="BD8" s="16">
        <v>0</v>
      </c>
      <c r="BE8" s="16">
        <v>0.15527950310558999</v>
      </c>
      <c r="BF8" s="16">
        <v>0.156626506024096</v>
      </c>
      <c r="BG8" s="16">
        <v>0</v>
      </c>
      <c r="BH8" s="16">
        <v>8.6956521739130405E-2</v>
      </c>
      <c r="BI8" s="16">
        <v>0.133333333333333</v>
      </c>
      <c r="BJ8" s="16">
        <v>0</v>
      </c>
      <c r="BK8" s="16">
        <v>0</v>
      </c>
      <c r="BL8" s="16">
        <v>3.125E-2</v>
      </c>
      <c r="BM8" s="16">
        <v>0.05</v>
      </c>
      <c r="BN8" s="16">
        <v>9.0909090909090898E-2</v>
      </c>
      <c r="BO8" s="16"/>
      <c r="BP8" s="16">
        <v>0.160377358490566</v>
      </c>
      <c r="BQ8" s="16"/>
      <c r="BR8" s="16">
        <v>0.14310344827586199</v>
      </c>
      <c r="BS8" s="16"/>
      <c r="BT8" s="16">
        <v>0.17715617715617701</v>
      </c>
    </row>
    <row r="9" spans="2:72" ht="16" x14ac:dyDescent="0.2">
      <c r="B9" s="17" t="s">
        <v>246</v>
      </c>
      <c r="C9" s="16">
        <v>0.37430167597765401</v>
      </c>
      <c r="D9" s="16">
        <v>0.34496124031007802</v>
      </c>
      <c r="E9" s="16">
        <v>0.45833333333333298</v>
      </c>
      <c r="F9" s="16">
        <v>0.31034482758620702</v>
      </c>
      <c r="G9" s="16">
        <v>0.38</v>
      </c>
      <c r="H9" s="16">
        <v>0.34285714285714303</v>
      </c>
      <c r="I9" s="16">
        <v>0.487179487179487</v>
      </c>
      <c r="J9" s="16">
        <v>0.22222222222222199</v>
      </c>
      <c r="K9" s="16">
        <v>0.54545454545454497</v>
      </c>
      <c r="L9" s="16">
        <v>0.30303030303030298</v>
      </c>
      <c r="M9" s="16">
        <v>0.41379310344827602</v>
      </c>
      <c r="N9" s="16">
        <v>0.375</v>
      </c>
      <c r="O9" s="16">
        <v>0.625</v>
      </c>
      <c r="P9" s="16"/>
      <c r="Q9" s="16">
        <v>0.18918918918918901</v>
      </c>
      <c r="R9" s="16">
        <v>0.214285714285714</v>
      </c>
      <c r="S9" s="16">
        <v>0.314285714285714</v>
      </c>
      <c r="T9" s="16">
        <v>0.34090909090909099</v>
      </c>
      <c r="U9" s="16">
        <v>0.31818181818181801</v>
      </c>
      <c r="V9" s="16">
        <v>0.45454545454545497</v>
      </c>
      <c r="W9" s="16">
        <v>0.47499999999999998</v>
      </c>
      <c r="X9" s="16">
        <v>0.46666666666666701</v>
      </c>
      <c r="Y9" s="16">
        <v>0.36271186440677999</v>
      </c>
      <c r="Z9" s="16"/>
      <c r="AA9" s="16">
        <v>0.36521739130434799</v>
      </c>
      <c r="AB9" s="16">
        <v>0.38378378378378403</v>
      </c>
      <c r="AC9" s="16"/>
      <c r="AD9" s="16">
        <v>0.32051282051282098</v>
      </c>
      <c r="AE9" s="16">
        <v>0.371428571428571</v>
      </c>
      <c r="AF9" s="16">
        <v>0.41176470588235298</v>
      </c>
      <c r="AG9" s="16">
        <v>0.36842105263157898</v>
      </c>
      <c r="AH9" s="16">
        <v>0.41071428571428598</v>
      </c>
      <c r="AI9" s="16">
        <v>0.35714285714285698</v>
      </c>
      <c r="AJ9" s="16">
        <v>0.42553191489361702</v>
      </c>
      <c r="AK9" s="16">
        <v>0.40789473684210498</v>
      </c>
      <c r="AL9" s="16">
        <v>0.38271604938271597</v>
      </c>
      <c r="AM9" s="16">
        <v>0.33070866141732302</v>
      </c>
      <c r="AN9" s="16"/>
      <c r="AO9" s="16">
        <v>0.39147286821705402</v>
      </c>
      <c r="AP9" s="16">
        <v>0.37566137566137597</v>
      </c>
      <c r="AQ9" s="16">
        <v>0.42446043165467601</v>
      </c>
      <c r="AR9" s="16">
        <v>0.352112676056338</v>
      </c>
      <c r="AS9" s="16">
        <v>0.17499999999999999</v>
      </c>
      <c r="AT9" s="16">
        <v>0.230769230769231</v>
      </c>
      <c r="AU9" s="16"/>
      <c r="AV9" s="16">
        <v>0.66666666666666696</v>
      </c>
      <c r="AW9" s="16">
        <v>0</v>
      </c>
      <c r="AX9" s="16">
        <v>0.246753246753247</v>
      </c>
      <c r="AY9" s="16">
        <v>0.3</v>
      </c>
      <c r="AZ9" s="16">
        <v>0.5</v>
      </c>
      <c r="BA9" s="16">
        <v>0.29787234042553201</v>
      </c>
      <c r="BB9" s="16">
        <v>0.36842105263157898</v>
      </c>
      <c r="BC9" s="16">
        <v>0.21052631578947401</v>
      </c>
      <c r="BD9" s="16">
        <v>0.38461538461538503</v>
      </c>
      <c r="BE9" s="16">
        <v>0.46583850931677001</v>
      </c>
      <c r="BF9" s="16">
        <v>0.421686746987952</v>
      </c>
      <c r="BG9" s="16">
        <v>0.54545454545454497</v>
      </c>
      <c r="BH9" s="16">
        <v>0.405797101449275</v>
      </c>
      <c r="BI9" s="16">
        <v>0.133333333333333</v>
      </c>
      <c r="BJ9" s="16">
        <v>0.38461538461538503</v>
      </c>
      <c r="BK9" s="16">
        <v>0.47222222222222199</v>
      </c>
      <c r="BL9" s="16">
        <v>0.15625</v>
      </c>
      <c r="BM9" s="16">
        <v>0.3</v>
      </c>
      <c r="BN9" s="16">
        <v>0.45454545454545497</v>
      </c>
      <c r="BO9" s="16"/>
      <c r="BP9" s="16">
        <v>0.38679245283018898</v>
      </c>
      <c r="BQ9" s="16"/>
      <c r="BR9" s="16">
        <v>0.36724137931034501</v>
      </c>
      <c r="BS9" s="16"/>
      <c r="BT9" s="16">
        <v>0.40093240093240101</v>
      </c>
    </row>
    <row r="10" spans="2:72" ht="16" x14ac:dyDescent="0.2">
      <c r="B10" s="17" t="s">
        <v>247</v>
      </c>
      <c r="C10" s="16">
        <v>0.29050279329608902</v>
      </c>
      <c r="D10" s="16">
        <v>0.24031007751937999</v>
      </c>
      <c r="E10" s="16">
        <v>0.27777777777777801</v>
      </c>
      <c r="F10" s="16">
        <v>0.48275862068965503</v>
      </c>
      <c r="G10" s="16">
        <v>0.24</v>
      </c>
      <c r="H10" s="16">
        <v>0.34285714285714303</v>
      </c>
      <c r="I10" s="16">
        <v>0.20512820512820501</v>
      </c>
      <c r="J10" s="16">
        <v>0.422222222222222</v>
      </c>
      <c r="K10" s="16">
        <v>0.18181818181818199</v>
      </c>
      <c r="L10" s="16">
        <v>0.42424242424242398</v>
      </c>
      <c r="M10" s="16">
        <v>0.41379310344827602</v>
      </c>
      <c r="N10" s="16">
        <v>0.33333333333333298</v>
      </c>
      <c r="O10" s="16">
        <v>0.125</v>
      </c>
      <c r="P10" s="16"/>
      <c r="Q10" s="16">
        <v>0.43243243243243201</v>
      </c>
      <c r="R10" s="16">
        <v>0.5</v>
      </c>
      <c r="S10" s="16">
        <v>0.4</v>
      </c>
      <c r="T10" s="16">
        <v>0.40909090909090901</v>
      </c>
      <c r="U10" s="16">
        <v>0.34090909090909099</v>
      </c>
      <c r="V10" s="16">
        <v>0.29870129870129902</v>
      </c>
      <c r="W10" s="16">
        <v>0.33750000000000002</v>
      </c>
      <c r="X10" s="16">
        <v>0.22666666666666699</v>
      </c>
      <c r="Y10" s="16">
        <v>0.21694915254237301</v>
      </c>
      <c r="Z10" s="16"/>
      <c r="AA10" s="16">
        <v>0.36811594202898601</v>
      </c>
      <c r="AB10" s="16">
        <v>0.21891891891891899</v>
      </c>
      <c r="AC10" s="16"/>
      <c r="AD10" s="16">
        <v>0.38461538461538503</v>
      </c>
      <c r="AE10" s="16">
        <v>0.371428571428571</v>
      </c>
      <c r="AF10" s="16">
        <v>0.38235294117647101</v>
      </c>
      <c r="AG10" s="16">
        <v>0.40350877192982498</v>
      </c>
      <c r="AH10" s="16">
        <v>0.19642857142857101</v>
      </c>
      <c r="AI10" s="16">
        <v>0.314285714285714</v>
      </c>
      <c r="AJ10" s="16">
        <v>0.25531914893617003</v>
      </c>
      <c r="AK10" s="16">
        <v>0.144736842105263</v>
      </c>
      <c r="AL10" s="16">
        <v>0.34567901234567899</v>
      </c>
      <c r="AM10" s="16">
        <v>0.23622047244094499</v>
      </c>
      <c r="AN10" s="16"/>
      <c r="AO10" s="16">
        <v>0.37596899224806202</v>
      </c>
      <c r="AP10" s="16">
        <v>0.28571428571428598</v>
      </c>
      <c r="AQ10" s="16">
        <v>0.23741007194244601</v>
      </c>
      <c r="AR10" s="16">
        <v>0.183098591549296</v>
      </c>
      <c r="AS10" s="16">
        <v>0.15</v>
      </c>
      <c r="AT10" s="16">
        <v>0.15384615384615399</v>
      </c>
      <c r="AU10" s="16"/>
      <c r="AV10" s="16">
        <v>0</v>
      </c>
      <c r="AW10" s="16">
        <v>0.5</v>
      </c>
      <c r="AX10" s="16">
        <v>0.168831168831169</v>
      </c>
      <c r="AY10" s="16">
        <v>0.4</v>
      </c>
      <c r="AZ10" s="16">
        <v>0.5</v>
      </c>
      <c r="BA10" s="16">
        <v>0.36170212765957399</v>
      </c>
      <c r="BB10" s="16">
        <v>0.25</v>
      </c>
      <c r="BC10" s="16">
        <v>0.31578947368421101</v>
      </c>
      <c r="BD10" s="16">
        <v>0.46153846153846201</v>
      </c>
      <c r="BE10" s="16">
        <v>0.25465838509316802</v>
      </c>
      <c r="BF10" s="16">
        <v>0.240963855421687</v>
      </c>
      <c r="BG10" s="16">
        <v>0.36363636363636398</v>
      </c>
      <c r="BH10" s="16">
        <v>0.33333333333333298</v>
      </c>
      <c r="BI10" s="16">
        <v>0.46666666666666701</v>
      </c>
      <c r="BJ10" s="16">
        <v>0.30769230769230799</v>
      </c>
      <c r="BK10" s="16">
        <v>0.33333333333333298</v>
      </c>
      <c r="BL10" s="16">
        <v>0.46875</v>
      </c>
      <c r="BM10" s="16">
        <v>0.35</v>
      </c>
      <c r="BN10" s="16">
        <v>0.31818181818181801</v>
      </c>
      <c r="BO10" s="16"/>
      <c r="BP10" s="16">
        <v>0.26981132075471698</v>
      </c>
      <c r="BQ10" s="16"/>
      <c r="BR10" s="16">
        <v>0.277586206896552</v>
      </c>
      <c r="BS10" s="16"/>
      <c r="BT10" s="16">
        <v>0.25874125874125897</v>
      </c>
    </row>
    <row r="11" spans="2:72" ht="16" x14ac:dyDescent="0.2">
      <c r="B11" s="17" t="s">
        <v>248</v>
      </c>
      <c r="C11" s="16">
        <v>0.12988826815642501</v>
      </c>
      <c r="D11" s="16">
        <v>9.3023255813953501E-2</v>
      </c>
      <c r="E11" s="16">
        <v>0.11111111111111099</v>
      </c>
      <c r="F11" s="16">
        <v>0.17241379310344801</v>
      </c>
      <c r="G11" s="16">
        <v>0.18</v>
      </c>
      <c r="H11" s="16">
        <v>8.5714285714285701E-2</v>
      </c>
      <c r="I11" s="16">
        <v>0.19230769230769201</v>
      </c>
      <c r="J11" s="16">
        <v>0.22222222222222199</v>
      </c>
      <c r="K11" s="16">
        <v>9.0909090909090898E-2</v>
      </c>
      <c r="L11" s="16">
        <v>0.15151515151515199</v>
      </c>
      <c r="M11" s="16">
        <v>0.10344827586206901</v>
      </c>
      <c r="N11" s="16">
        <v>8.3333333333333301E-2</v>
      </c>
      <c r="O11" s="16">
        <v>0.25</v>
      </c>
      <c r="P11" s="16"/>
      <c r="Q11" s="16">
        <v>0.21621621621621601</v>
      </c>
      <c r="R11" s="16">
        <v>0.17857142857142899</v>
      </c>
      <c r="S11" s="16">
        <v>0.17142857142857101</v>
      </c>
      <c r="T11" s="16">
        <v>0.13636363636363599</v>
      </c>
      <c r="U11" s="16">
        <v>0.13636363636363599</v>
      </c>
      <c r="V11" s="16">
        <v>9.0909090909090898E-2</v>
      </c>
      <c r="W11" s="16">
        <v>0.1</v>
      </c>
      <c r="X11" s="16">
        <v>0.10666666666666701</v>
      </c>
      <c r="Y11" s="16">
        <v>0.132203389830508</v>
      </c>
      <c r="Z11" s="16"/>
      <c r="AA11" s="16">
        <v>0.133333333333333</v>
      </c>
      <c r="AB11" s="16">
        <v>0.12702702702702701</v>
      </c>
      <c r="AC11" s="16"/>
      <c r="AD11" s="16">
        <v>0.141025641025641</v>
      </c>
      <c r="AE11" s="16">
        <v>0.114285714285714</v>
      </c>
      <c r="AF11" s="16">
        <v>0.14705882352941199</v>
      </c>
      <c r="AG11" s="16">
        <v>0.157894736842105</v>
      </c>
      <c r="AH11" s="16">
        <v>0.14285714285714299</v>
      </c>
      <c r="AI11" s="16">
        <v>0.17142857142857101</v>
      </c>
      <c r="AJ11" s="16">
        <v>8.5106382978723402E-2</v>
      </c>
      <c r="AK11" s="16">
        <v>7.8947368421052599E-2</v>
      </c>
      <c r="AL11" s="16">
        <v>9.8765432098765399E-2</v>
      </c>
      <c r="AM11" s="16">
        <v>0.16535433070866101</v>
      </c>
      <c r="AN11" s="16"/>
      <c r="AO11" s="16">
        <v>0.12015503875969</v>
      </c>
      <c r="AP11" s="16">
        <v>0.148148148148148</v>
      </c>
      <c r="AQ11" s="16">
        <v>0.14388489208633101</v>
      </c>
      <c r="AR11" s="16">
        <v>0.140845070422535</v>
      </c>
      <c r="AS11" s="16">
        <v>0.05</v>
      </c>
      <c r="AT11" s="16">
        <v>0.15384615384615399</v>
      </c>
      <c r="AU11" s="16"/>
      <c r="AV11" s="16">
        <v>0.16666666666666699</v>
      </c>
      <c r="AW11" s="16">
        <v>0</v>
      </c>
      <c r="AX11" s="16">
        <v>0.12987012987013</v>
      </c>
      <c r="AY11" s="16">
        <v>0.2</v>
      </c>
      <c r="AZ11" s="16">
        <v>0</v>
      </c>
      <c r="BA11" s="16">
        <v>0.10638297872340401</v>
      </c>
      <c r="BB11" s="16">
        <v>0.18421052631578899</v>
      </c>
      <c r="BC11" s="16">
        <v>0.21052631578947401</v>
      </c>
      <c r="BD11" s="16">
        <v>0.15384615384615399</v>
      </c>
      <c r="BE11" s="16">
        <v>7.4534161490683204E-2</v>
      </c>
      <c r="BF11" s="16">
        <v>0.14457831325301199</v>
      </c>
      <c r="BG11" s="16">
        <v>9.0909090909090898E-2</v>
      </c>
      <c r="BH11" s="16">
        <v>8.6956521739130405E-2</v>
      </c>
      <c r="BI11" s="16">
        <v>0.2</v>
      </c>
      <c r="BJ11" s="16">
        <v>0.230769230769231</v>
      </c>
      <c r="BK11" s="16">
        <v>0.16666666666666699</v>
      </c>
      <c r="BL11" s="16">
        <v>0.1875</v>
      </c>
      <c r="BM11" s="16">
        <v>0.2</v>
      </c>
      <c r="BN11" s="16">
        <v>9.0909090909090898E-2</v>
      </c>
      <c r="BO11" s="16"/>
      <c r="BP11" s="16">
        <v>0.109433962264151</v>
      </c>
      <c r="BQ11" s="16"/>
      <c r="BR11" s="16">
        <v>0.13448275862069001</v>
      </c>
      <c r="BS11" s="16"/>
      <c r="BT11" s="16">
        <v>0.102564102564103</v>
      </c>
    </row>
    <row r="12" spans="2:72" ht="16" x14ac:dyDescent="0.2">
      <c r="B12" s="17" t="s">
        <v>249</v>
      </c>
      <c r="C12" s="16">
        <v>7.1229050279329603E-2</v>
      </c>
      <c r="D12" s="16">
        <v>0.10077519379845</v>
      </c>
      <c r="E12" s="16">
        <v>8.3333333333333301E-2</v>
      </c>
      <c r="F12" s="16">
        <v>3.4482758620689703E-2</v>
      </c>
      <c r="G12" s="16">
        <v>0.04</v>
      </c>
      <c r="H12" s="16">
        <v>5.7142857142857099E-2</v>
      </c>
      <c r="I12" s="16">
        <v>5.1282051282051301E-2</v>
      </c>
      <c r="J12" s="16">
        <v>6.6666666666666693E-2</v>
      </c>
      <c r="K12" s="16">
        <v>4.5454545454545497E-2</v>
      </c>
      <c r="L12" s="16">
        <v>4.5454545454545497E-2</v>
      </c>
      <c r="M12" s="16">
        <v>6.8965517241379296E-2</v>
      </c>
      <c r="N12" s="16">
        <v>4.1666666666666699E-2</v>
      </c>
      <c r="O12" s="16">
        <v>0</v>
      </c>
      <c r="P12" s="16"/>
      <c r="Q12" s="16">
        <v>0.108108108108108</v>
      </c>
      <c r="R12" s="16">
        <v>0.107142857142857</v>
      </c>
      <c r="S12" s="16">
        <v>0.114285714285714</v>
      </c>
      <c r="T12" s="16">
        <v>4.5454545454545497E-2</v>
      </c>
      <c r="U12" s="16">
        <v>0.11363636363636399</v>
      </c>
      <c r="V12" s="16">
        <v>3.8961038961039002E-2</v>
      </c>
      <c r="W12" s="16">
        <v>3.7499999999999999E-2</v>
      </c>
      <c r="X12" s="16">
        <v>5.3333333333333302E-2</v>
      </c>
      <c r="Y12" s="16">
        <v>7.4576271186440696E-2</v>
      </c>
      <c r="Z12" s="16"/>
      <c r="AA12" s="16">
        <v>6.9565217391304293E-2</v>
      </c>
      <c r="AB12" s="16">
        <v>7.0270270270270302E-2</v>
      </c>
      <c r="AC12" s="16"/>
      <c r="AD12" s="16">
        <v>0.115384615384615</v>
      </c>
      <c r="AE12" s="16">
        <v>0.14285714285714299</v>
      </c>
      <c r="AF12" s="16">
        <v>2.9411764705882401E-2</v>
      </c>
      <c r="AG12" s="16">
        <v>1.7543859649122799E-2</v>
      </c>
      <c r="AH12" s="16">
        <v>5.3571428571428603E-2</v>
      </c>
      <c r="AI12" s="16">
        <v>5.7142857142857099E-2</v>
      </c>
      <c r="AJ12" s="16">
        <v>0</v>
      </c>
      <c r="AK12" s="16">
        <v>0.13157894736842099</v>
      </c>
      <c r="AL12" s="16">
        <v>6.1728395061728399E-2</v>
      </c>
      <c r="AM12" s="16">
        <v>9.4488188976377993E-2</v>
      </c>
      <c r="AN12" s="16"/>
      <c r="AO12" s="16">
        <v>6.5891472868217102E-2</v>
      </c>
      <c r="AP12" s="16">
        <v>8.4656084656084707E-2</v>
      </c>
      <c r="AQ12" s="16">
        <v>4.3165467625899297E-2</v>
      </c>
      <c r="AR12" s="16">
        <v>9.85915492957746E-2</v>
      </c>
      <c r="AS12" s="16">
        <v>2.5000000000000001E-2</v>
      </c>
      <c r="AT12" s="16">
        <v>0.230769230769231</v>
      </c>
      <c r="AU12" s="16"/>
      <c r="AV12" s="16">
        <v>0.16666666666666699</v>
      </c>
      <c r="AW12" s="16">
        <v>0</v>
      </c>
      <c r="AX12" s="16">
        <v>7.7922077922077906E-2</v>
      </c>
      <c r="AY12" s="16">
        <v>0</v>
      </c>
      <c r="AZ12" s="16">
        <v>0</v>
      </c>
      <c r="BA12" s="16">
        <v>6.3829787234042507E-2</v>
      </c>
      <c r="BB12" s="16">
        <v>0.13157894736842099</v>
      </c>
      <c r="BC12" s="16">
        <v>0.157894736842105</v>
      </c>
      <c r="BD12" s="16">
        <v>0</v>
      </c>
      <c r="BE12" s="16">
        <v>4.9689440993788803E-2</v>
      </c>
      <c r="BF12" s="16">
        <v>3.6144578313252997E-2</v>
      </c>
      <c r="BG12" s="16">
        <v>0</v>
      </c>
      <c r="BH12" s="16">
        <v>8.6956521739130405E-2</v>
      </c>
      <c r="BI12" s="16">
        <v>6.6666666666666693E-2</v>
      </c>
      <c r="BJ12" s="16">
        <v>7.69230769230769E-2</v>
      </c>
      <c r="BK12" s="16">
        <v>2.7777777777777801E-2</v>
      </c>
      <c r="BL12" s="16">
        <v>0.15625</v>
      </c>
      <c r="BM12" s="16">
        <v>0.1</v>
      </c>
      <c r="BN12" s="16">
        <v>4.5454545454545497E-2</v>
      </c>
      <c r="BO12" s="16"/>
      <c r="BP12" s="16">
        <v>7.3584905660377398E-2</v>
      </c>
      <c r="BQ12" s="16"/>
      <c r="BR12" s="16">
        <v>7.7586206896551699E-2</v>
      </c>
      <c r="BS12" s="16"/>
      <c r="BT12" s="16">
        <v>6.0606060606060601E-2</v>
      </c>
    </row>
    <row r="13" spans="2:72" ht="16" x14ac:dyDescent="0.2">
      <c r="B13" s="17" t="s">
        <v>250</v>
      </c>
      <c r="C13" s="20">
        <v>0.50837988826815605</v>
      </c>
      <c r="D13" s="20">
        <v>0.56589147286821695</v>
      </c>
      <c r="E13" s="20">
        <v>0.52777777777777801</v>
      </c>
      <c r="F13" s="20">
        <v>0.31034482758620702</v>
      </c>
      <c r="G13" s="20">
        <v>0.54</v>
      </c>
      <c r="H13" s="20">
        <v>0.51428571428571401</v>
      </c>
      <c r="I13" s="20">
        <v>0.55128205128205099</v>
      </c>
      <c r="J13" s="20">
        <v>0.28888888888888897</v>
      </c>
      <c r="K13" s="20">
        <v>0.68181818181818199</v>
      </c>
      <c r="L13" s="20">
        <v>0.37878787878787901</v>
      </c>
      <c r="M13" s="20">
        <v>0.41379310344827602</v>
      </c>
      <c r="N13" s="20">
        <v>0.54166666666666696</v>
      </c>
      <c r="O13" s="20">
        <v>0.625</v>
      </c>
      <c r="P13" s="20"/>
      <c r="Q13" s="20">
        <v>0.24324324324324301</v>
      </c>
      <c r="R13" s="20">
        <v>0.214285714285714</v>
      </c>
      <c r="S13" s="20">
        <v>0.314285714285714</v>
      </c>
      <c r="T13" s="20">
        <v>0.40909090909090901</v>
      </c>
      <c r="U13" s="20">
        <v>0.40909090909090901</v>
      </c>
      <c r="V13" s="20">
        <v>0.57142857142857095</v>
      </c>
      <c r="W13" s="20">
        <v>0.52500000000000002</v>
      </c>
      <c r="X13" s="20">
        <v>0.61333333333333295</v>
      </c>
      <c r="Y13" s="20">
        <v>0.57627118644067798</v>
      </c>
      <c r="Z13" s="20"/>
      <c r="AA13" s="20">
        <v>0.42898550724637702</v>
      </c>
      <c r="AB13" s="20">
        <v>0.58378378378378404</v>
      </c>
      <c r="AC13" s="20"/>
      <c r="AD13" s="20">
        <v>0.35897435897435898</v>
      </c>
      <c r="AE13" s="20">
        <v>0.371428571428571</v>
      </c>
      <c r="AF13" s="20">
        <v>0.441176470588235</v>
      </c>
      <c r="AG13" s="20">
        <v>0.42105263157894701</v>
      </c>
      <c r="AH13" s="20">
        <v>0.60714285714285698</v>
      </c>
      <c r="AI13" s="20">
        <v>0.45714285714285702</v>
      </c>
      <c r="AJ13" s="20">
        <v>0.659574468085106</v>
      </c>
      <c r="AK13" s="20">
        <v>0.64473684210526305</v>
      </c>
      <c r="AL13" s="20">
        <v>0.49382716049382702</v>
      </c>
      <c r="AM13" s="20">
        <v>0.50393700787401596</v>
      </c>
      <c r="AN13" s="20"/>
      <c r="AO13" s="20">
        <v>0.43798449612403101</v>
      </c>
      <c r="AP13" s="20">
        <v>0.48148148148148101</v>
      </c>
      <c r="AQ13" s="20">
        <v>0.57553956834532405</v>
      </c>
      <c r="AR13" s="20">
        <v>0.57746478873239404</v>
      </c>
      <c r="AS13" s="20">
        <v>0.77500000000000002</v>
      </c>
      <c r="AT13" s="20">
        <v>0.46153846153846201</v>
      </c>
      <c r="AU13" s="20"/>
      <c r="AV13" s="20">
        <v>0.66666666666666696</v>
      </c>
      <c r="AW13" s="20">
        <v>0.5</v>
      </c>
      <c r="AX13" s="20">
        <v>0.62337662337662303</v>
      </c>
      <c r="AY13" s="20">
        <v>0.4</v>
      </c>
      <c r="AZ13" s="20">
        <v>0.5</v>
      </c>
      <c r="BA13" s="20">
        <v>0.46808510638297901</v>
      </c>
      <c r="BB13" s="20">
        <v>0.43421052631578899</v>
      </c>
      <c r="BC13" s="20">
        <v>0.31578947368421101</v>
      </c>
      <c r="BD13" s="20">
        <v>0.38461538461538503</v>
      </c>
      <c r="BE13" s="20">
        <v>0.62111801242235998</v>
      </c>
      <c r="BF13" s="20">
        <v>0.57831325301204795</v>
      </c>
      <c r="BG13" s="20">
        <v>0.54545454545454497</v>
      </c>
      <c r="BH13" s="20">
        <v>0.49275362318840599</v>
      </c>
      <c r="BI13" s="20">
        <v>0.266666666666667</v>
      </c>
      <c r="BJ13" s="20">
        <v>0.38461538461538503</v>
      </c>
      <c r="BK13" s="20">
        <v>0.47222222222222199</v>
      </c>
      <c r="BL13" s="20">
        <v>0.1875</v>
      </c>
      <c r="BM13" s="20">
        <v>0.35</v>
      </c>
      <c r="BN13" s="20">
        <v>0.54545454545454497</v>
      </c>
      <c r="BO13" s="20"/>
      <c r="BP13" s="20">
        <v>0.54716981132075504</v>
      </c>
      <c r="BQ13" s="20"/>
      <c r="BR13" s="20">
        <v>0.51034482758620703</v>
      </c>
      <c r="BS13" s="20"/>
      <c r="BT13" s="20">
        <v>0.57808857808857805</v>
      </c>
    </row>
    <row r="14" spans="2:72" ht="16" x14ac:dyDescent="0.2">
      <c r="B14" s="17" t="s">
        <v>251</v>
      </c>
      <c r="C14" s="20">
        <v>0.20111731843575401</v>
      </c>
      <c r="D14" s="20">
        <v>0.193798449612403</v>
      </c>
      <c r="E14" s="20">
        <v>0.194444444444444</v>
      </c>
      <c r="F14" s="20">
        <v>0.20689655172413801</v>
      </c>
      <c r="G14" s="20">
        <v>0.22</v>
      </c>
      <c r="H14" s="20">
        <v>0.14285714285714299</v>
      </c>
      <c r="I14" s="20">
        <v>0.243589743589744</v>
      </c>
      <c r="J14" s="20">
        <v>0.28888888888888897</v>
      </c>
      <c r="K14" s="20">
        <v>0.13636363636363599</v>
      </c>
      <c r="L14" s="20">
        <v>0.19696969696969699</v>
      </c>
      <c r="M14" s="20">
        <v>0.17241379310344801</v>
      </c>
      <c r="N14" s="20">
        <v>0.125</v>
      </c>
      <c r="O14" s="20">
        <v>0.25</v>
      </c>
      <c r="P14" s="20"/>
      <c r="Q14" s="20">
        <v>0.32432432432432401</v>
      </c>
      <c r="R14" s="20">
        <v>0.28571428571428598</v>
      </c>
      <c r="S14" s="20">
        <v>0.28571428571428598</v>
      </c>
      <c r="T14" s="20">
        <v>0.18181818181818199</v>
      </c>
      <c r="U14" s="20">
        <v>0.25</v>
      </c>
      <c r="V14" s="20">
        <v>0.12987012987013</v>
      </c>
      <c r="W14" s="20">
        <v>0.13750000000000001</v>
      </c>
      <c r="X14" s="20">
        <v>0.16</v>
      </c>
      <c r="Y14" s="20">
        <v>0.206779661016949</v>
      </c>
      <c r="Z14" s="20"/>
      <c r="AA14" s="20">
        <v>0.202898550724638</v>
      </c>
      <c r="AB14" s="20">
        <v>0.197297297297297</v>
      </c>
      <c r="AC14" s="20"/>
      <c r="AD14" s="20">
        <v>0.256410256410256</v>
      </c>
      <c r="AE14" s="20">
        <v>0.25714285714285701</v>
      </c>
      <c r="AF14" s="20">
        <v>0.17647058823529399</v>
      </c>
      <c r="AG14" s="20">
        <v>0.175438596491228</v>
      </c>
      <c r="AH14" s="20">
        <v>0.19642857142857101</v>
      </c>
      <c r="AI14" s="20">
        <v>0.22857142857142901</v>
      </c>
      <c r="AJ14" s="20">
        <v>8.5106382978723402E-2</v>
      </c>
      <c r="AK14" s="20">
        <v>0.21052631578947401</v>
      </c>
      <c r="AL14" s="20">
        <v>0.16049382716049401</v>
      </c>
      <c r="AM14" s="20">
        <v>0.25984251968503902</v>
      </c>
      <c r="AN14" s="20"/>
      <c r="AO14" s="20">
        <v>0.186046511627907</v>
      </c>
      <c r="AP14" s="20">
        <v>0.23280423280423301</v>
      </c>
      <c r="AQ14" s="20">
        <v>0.18705035971223</v>
      </c>
      <c r="AR14" s="20">
        <v>0.23943661971831001</v>
      </c>
      <c r="AS14" s="20">
        <v>7.4999999999999997E-2</v>
      </c>
      <c r="AT14" s="20">
        <v>0.38461538461538503</v>
      </c>
      <c r="AU14" s="20"/>
      <c r="AV14" s="20">
        <v>0.33333333333333298</v>
      </c>
      <c r="AW14" s="20">
        <v>0</v>
      </c>
      <c r="AX14" s="20">
        <v>0.207792207792208</v>
      </c>
      <c r="AY14" s="20">
        <v>0.2</v>
      </c>
      <c r="AZ14" s="20">
        <v>0</v>
      </c>
      <c r="BA14" s="20">
        <v>0.170212765957447</v>
      </c>
      <c r="BB14" s="20">
        <v>0.31578947368421101</v>
      </c>
      <c r="BC14" s="20">
        <v>0.36842105263157898</v>
      </c>
      <c r="BD14" s="20">
        <v>0.15384615384615399</v>
      </c>
      <c r="BE14" s="20">
        <v>0.12422360248447201</v>
      </c>
      <c r="BF14" s="20">
        <v>0.180722891566265</v>
      </c>
      <c r="BG14" s="20">
        <v>9.0909090909090898E-2</v>
      </c>
      <c r="BH14" s="20">
        <v>0.173913043478261</v>
      </c>
      <c r="BI14" s="20">
        <v>0.266666666666667</v>
      </c>
      <c r="BJ14" s="20">
        <v>0.30769230769230799</v>
      </c>
      <c r="BK14" s="20">
        <v>0.194444444444444</v>
      </c>
      <c r="BL14" s="20">
        <v>0.34375</v>
      </c>
      <c r="BM14" s="20">
        <v>0.3</v>
      </c>
      <c r="BN14" s="20">
        <v>0.13636363636363599</v>
      </c>
      <c r="BO14" s="20"/>
      <c r="BP14" s="20">
        <v>0.18301886792452801</v>
      </c>
      <c r="BQ14" s="20"/>
      <c r="BR14" s="20">
        <v>0.212068965517241</v>
      </c>
      <c r="BS14" s="20"/>
      <c r="BT14" s="20">
        <v>0.163170163170163</v>
      </c>
    </row>
    <row r="15" spans="2:72" ht="16" x14ac:dyDescent="0.2">
      <c r="B15" s="17" t="s">
        <v>252</v>
      </c>
      <c r="C15" s="21">
        <v>0.30726256983240202</v>
      </c>
      <c r="D15" s="21">
        <v>0.372093023255814</v>
      </c>
      <c r="E15" s="21">
        <v>0.33333333333333298</v>
      </c>
      <c r="F15" s="21">
        <v>0.10344827586206901</v>
      </c>
      <c r="G15" s="21">
        <v>0.32</v>
      </c>
      <c r="H15" s="21">
        <v>0.371428571428571</v>
      </c>
      <c r="I15" s="21">
        <v>0.30769230769230799</v>
      </c>
      <c r="J15" s="21">
        <v>0</v>
      </c>
      <c r="K15" s="21">
        <v>0.54545454545454497</v>
      </c>
      <c r="L15" s="21">
        <v>0.18181818181818199</v>
      </c>
      <c r="M15" s="21">
        <v>0.24137931034482801</v>
      </c>
      <c r="N15" s="21">
        <v>0.41666666666666702</v>
      </c>
      <c r="O15" s="21">
        <v>0.375</v>
      </c>
      <c r="P15" s="21"/>
      <c r="Q15" s="21">
        <v>-8.1081081081081099E-2</v>
      </c>
      <c r="R15" s="21">
        <v>-7.1428571428571397E-2</v>
      </c>
      <c r="S15" s="21">
        <v>2.8571428571428598E-2</v>
      </c>
      <c r="T15" s="21">
        <v>0.22727272727272699</v>
      </c>
      <c r="U15" s="21">
        <v>0.15909090909090901</v>
      </c>
      <c r="V15" s="21">
        <v>0.44155844155844198</v>
      </c>
      <c r="W15" s="21">
        <v>0.38750000000000001</v>
      </c>
      <c r="X15" s="21">
        <v>0.45333333333333298</v>
      </c>
      <c r="Y15" s="21">
        <v>0.36949152542372898</v>
      </c>
      <c r="Z15" s="21"/>
      <c r="AA15" s="21">
        <v>0.22608695652173899</v>
      </c>
      <c r="AB15" s="21">
        <v>0.38648648648648698</v>
      </c>
      <c r="AC15" s="21"/>
      <c r="AD15" s="21">
        <v>0.102564102564103</v>
      </c>
      <c r="AE15" s="21">
        <v>0.114285714285714</v>
      </c>
      <c r="AF15" s="21">
        <v>0.26470588235294101</v>
      </c>
      <c r="AG15" s="21">
        <v>0.24561403508771901</v>
      </c>
      <c r="AH15" s="21">
        <v>0.41071428571428598</v>
      </c>
      <c r="AI15" s="21">
        <v>0.22857142857142901</v>
      </c>
      <c r="AJ15" s="21">
        <v>0.57446808510638303</v>
      </c>
      <c r="AK15" s="21">
        <v>0.43421052631578899</v>
      </c>
      <c r="AL15" s="21">
        <v>0.33333333333333298</v>
      </c>
      <c r="AM15" s="21">
        <v>0.244094488188976</v>
      </c>
      <c r="AN15" s="21"/>
      <c r="AO15" s="21">
        <v>0.25193798449612398</v>
      </c>
      <c r="AP15" s="21">
        <v>0.248677248677249</v>
      </c>
      <c r="AQ15" s="21">
        <v>0.388489208633093</v>
      </c>
      <c r="AR15" s="21">
        <v>0.338028169014085</v>
      </c>
      <c r="AS15" s="21">
        <v>0.7</v>
      </c>
      <c r="AT15" s="21">
        <v>7.69230769230769E-2</v>
      </c>
      <c r="AU15" s="21"/>
      <c r="AV15" s="21">
        <v>0.33333333333333298</v>
      </c>
      <c r="AW15" s="21">
        <v>0.5</v>
      </c>
      <c r="AX15" s="21">
        <v>0.415584415584416</v>
      </c>
      <c r="AY15" s="21">
        <v>0.2</v>
      </c>
      <c r="AZ15" s="21">
        <v>0.5</v>
      </c>
      <c r="BA15" s="21">
        <v>0.29787234042553201</v>
      </c>
      <c r="BB15" s="21">
        <v>0.118421052631579</v>
      </c>
      <c r="BC15" s="21">
        <v>-5.2631578947368397E-2</v>
      </c>
      <c r="BD15" s="21">
        <v>0.230769230769231</v>
      </c>
      <c r="BE15" s="21">
        <v>0.49689440993788803</v>
      </c>
      <c r="BF15" s="21">
        <v>0.39759036144578302</v>
      </c>
      <c r="BG15" s="21">
        <v>0.45454545454545398</v>
      </c>
      <c r="BH15" s="21">
        <v>0.31884057971014501</v>
      </c>
      <c r="BI15" s="21">
        <v>0</v>
      </c>
      <c r="BJ15" s="21">
        <v>7.69230769230769E-2</v>
      </c>
      <c r="BK15" s="21">
        <v>0.27777777777777801</v>
      </c>
      <c r="BL15" s="21">
        <v>-0.15625</v>
      </c>
      <c r="BM15" s="21">
        <v>4.9999999999999899E-2</v>
      </c>
      <c r="BN15" s="21">
        <v>0.40909090909090901</v>
      </c>
      <c r="BO15" s="21"/>
      <c r="BP15" s="21">
        <v>0.364150943396226</v>
      </c>
      <c r="BQ15" s="21"/>
      <c r="BR15" s="21">
        <v>0.298275862068966</v>
      </c>
      <c r="BS15" s="21"/>
      <c r="BT15" s="21">
        <v>0.41491841491841502</v>
      </c>
    </row>
    <row r="16" spans="2:72" x14ac:dyDescent="0.2">
      <c r="B16" s="15" t="s">
        <v>125</v>
      </c>
    </row>
    <row r="17" spans="2:2" x14ac:dyDescent="0.2">
      <c r="B17" t="s">
        <v>93</v>
      </c>
    </row>
    <row r="18" spans="2:2" x14ac:dyDescent="0.2">
      <c r="B18" t="s">
        <v>94</v>
      </c>
    </row>
    <row r="20" spans="2:2" x14ac:dyDescent="0.2">
      <c r="B20"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BT17"/>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258</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143</v>
      </c>
      <c r="D7" s="10">
        <v>49</v>
      </c>
      <c r="E7" s="10">
        <v>14</v>
      </c>
      <c r="F7" s="10">
        <v>6</v>
      </c>
      <c r="G7" s="10">
        <v>11</v>
      </c>
      <c r="H7" s="10">
        <v>5</v>
      </c>
      <c r="I7" s="10">
        <v>19</v>
      </c>
      <c r="J7" s="10">
        <v>13</v>
      </c>
      <c r="K7" s="10">
        <v>3</v>
      </c>
      <c r="L7" s="10">
        <v>13</v>
      </c>
      <c r="M7" s="10">
        <v>5</v>
      </c>
      <c r="N7" s="10">
        <v>3</v>
      </c>
      <c r="O7" s="10">
        <v>2</v>
      </c>
      <c r="P7" s="10"/>
      <c r="Q7" s="10">
        <v>12</v>
      </c>
      <c r="R7" s="10">
        <v>8</v>
      </c>
      <c r="S7" s="10">
        <v>10</v>
      </c>
      <c r="T7" s="10">
        <v>8</v>
      </c>
      <c r="U7" s="10">
        <v>10</v>
      </c>
      <c r="V7" s="10">
        <v>10</v>
      </c>
      <c r="W7" s="10">
        <v>11</v>
      </c>
      <c r="X7" s="10">
        <v>12</v>
      </c>
      <c r="Y7" s="10">
        <v>61</v>
      </c>
      <c r="Z7" s="10"/>
      <c r="AA7" s="10">
        <v>69</v>
      </c>
      <c r="AB7" s="10">
        <v>73</v>
      </c>
      <c r="AC7" s="10"/>
      <c r="AD7" s="10">
        <v>20</v>
      </c>
      <c r="AE7" s="10">
        <v>9</v>
      </c>
      <c r="AF7" s="10">
        <v>6</v>
      </c>
      <c r="AG7" s="10">
        <v>10</v>
      </c>
      <c r="AH7" s="10">
        <v>11</v>
      </c>
      <c r="AI7" s="10">
        <v>16</v>
      </c>
      <c r="AJ7" s="10">
        <v>8</v>
      </c>
      <c r="AK7" s="10">
        <v>16</v>
      </c>
      <c r="AL7" s="10">
        <v>13</v>
      </c>
      <c r="AM7" s="10">
        <v>32</v>
      </c>
      <c r="AN7" s="10"/>
      <c r="AO7" s="10">
        <v>48</v>
      </c>
      <c r="AP7" s="10">
        <v>44</v>
      </c>
      <c r="AQ7" s="10">
        <v>25</v>
      </c>
      <c r="AR7" s="10">
        <v>17</v>
      </c>
      <c r="AS7" s="10">
        <v>3</v>
      </c>
      <c r="AT7" s="10">
        <v>5</v>
      </c>
      <c r="AU7" s="10"/>
      <c r="AV7" s="10">
        <v>2</v>
      </c>
      <c r="AW7" s="10" t="s">
        <v>133</v>
      </c>
      <c r="AX7" s="10">
        <v>16</v>
      </c>
      <c r="AY7" s="10">
        <v>2</v>
      </c>
      <c r="AZ7" s="10" t="s">
        <v>133</v>
      </c>
      <c r="BA7" s="10">
        <v>8</v>
      </c>
      <c r="BB7" s="10">
        <v>24</v>
      </c>
      <c r="BC7" s="10">
        <v>7</v>
      </c>
      <c r="BD7" s="10">
        <v>2</v>
      </c>
      <c r="BE7" s="10">
        <v>20</v>
      </c>
      <c r="BF7" s="10">
        <v>15</v>
      </c>
      <c r="BG7" s="10">
        <v>1</v>
      </c>
      <c r="BH7" s="10">
        <v>12</v>
      </c>
      <c r="BI7" s="10">
        <v>4</v>
      </c>
      <c r="BJ7" s="10">
        <v>4</v>
      </c>
      <c r="BK7" s="10">
        <v>7</v>
      </c>
      <c r="BL7" s="10">
        <v>11</v>
      </c>
      <c r="BM7" s="10">
        <v>6</v>
      </c>
      <c r="BN7" s="10">
        <v>2</v>
      </c>
      <c r="BO7" s="10"/>
      <c r="BP7" s="10">
        <v>96</v>
      </c>
      <c r="BQ7" s="10"/>
      <c r="BR7" s="10">
        <v>122</v>
      </c>
      <c r="BS7" s="10"/>
      <c r="BT7" s="10">
        <v>69</v>
      </c>
    </row>
    <row r="8" spans="2:72" ht="48" x14ac:dyDescent="0.2">
      <c r="B8" s="17" t="s">
        <v>254</v>
      </c>
      <c r="C8" s="16">
        <v>0.79720279720279696</v>
      </c>
      <c r="D8" s="16">
        <v>0.73469387755102</v>
      </c>
      <c r="E8" s="16">
        <v>0.85714285714285698</v>
      </c>
      <c r="F8" s="16">
        <v>0.83333333333333304</v>
      </c>
      <c r="G8" s="16">
        <v>0.81818181818181801</v>
      </c>
      <c r="H8" s="16">
        <v>0.8</v>
      </c>
      <c r="I8" s="16">
        <v>0.89473684210526305</v>
      </c>
      <c r="J8" s="16">
        <v>0.76923076923076905</v>
      </c>
      <c r="K8" s="16">
        <v>0.66666666666666696</v>
      </c>
      <c r="L8" s="16">
        <v>0.92307692307692302</v>
      </c>
      <c r="M8" s="16">
        <v>0.8</v>
      </c>
      <c r="N8" s="16">
        <v>0.66666666666666696</v>
      </c>
      <c r="O8" s="16">
        <v>0.5</v>
      </c>
      <c r="P8" s="16"/>
      <c r="Q8" s="16">
        <v>0.83333333333333304</v>
      </c>
      <c r="R8" s="16">
        <v>0.75</v>
      </c>
      <c r="S8" s="16">
        <v>0.9</v>
      </c>
      <c r="T8" s="16">
        <v>1</v>
      </c>
      <c r="U8" s="16">
        <v>0.5</v>
      </c>
      <c r="V8" s="16">
        <v>1</v>
      </c>
      <c r="W8" s="16">
        <v>0.90909090909090895</v>
      </c>
      <c r="X8" s="16">
        <v>0.83333333333333304</v>
      </c>
      <c r="Y8" s="16">
        <v>0.75409836065573799</v>
      </c>
      <c r="Z8" s="16"/>
      <c r="AA8" s="16">
        <v>0.84057971014492705</v>
      </c>
      <c r="AB8" s="16">
        <v>0.76712328767123295</v>
      </c>
      <c r="AC8" s="16"/>
      <c r="AD8" s="16">
        <v>0.8</v>
      </c>
      <c r="AE8" s="16">
        <v>0.66666666666666696</v>
      </c>
      <c r="AF8" s="16">
        <v>0.83333333333333304</v>
      </c>
      <c r="AG8" s="16">
        <v>0.8</v>
      </c>
      <c r="AH8" s="16">
        <v>0.72727272727272696</v>
      </c>
      <c r="AI8" s="16">
        <v>0.875</v>
      </c>
      <c r="AJ8" s="16">
        <v>1</v>
      </c>
      <c r="AK8" s="16">
        <v>0.5625</v>
      </c>
      <c r="AL8" s="16">
        <v>0.92307692307692302</v>
      </c>
      <c r="AM8" s="16">
        <v>0.8125</v>
      </c>
      <c r="AN8" s="16"/>
      <c r="AO8" s="16">
        <v>0.85416666666666696</v>
      </c>
      <c r="AP8" s="16">
        <v>0.68181818181818199</v>
      </c>
      <c r="AQ8" s="16">
        <v>0.8</v>
      </c>
      <c r="AR8" s="16">
        <v>0.88235294117647101</v>
      </c>
      <c r="AS8" s="16">
        <v>1</v>
      </c>
      <c r="AT8" s="16">
        <v>0.8</v>
      </c>
      <c r="AU8" s="16"/>
      <c r="AV8" s="16">
        <v>0.5</v>
      </c>
      <c r="AW8" s="16" t="s">
        <v>134</v>
      </c>
      <c r="AX8" s="16">
        <v>0.6875</v>
      </c>
      <c r="AY8" s="16">
        <v>0.5</v>
      </c>
      <c r="AZ8" s="16" t="s">
        <v>134</v>
      </c>
      <c r="BA8" s="16">
        <v>0.75</v>
      </c>
      <c r="BB8" s="16">
        <v>0.66666666666666696</v>
      </c>
      <c r="BC8" s="16">
        <v>0.71428571428571397</v>
      </c>
      <c r="BD8" s="16">
        <v>1</v>
      </c>
      <c r="BE8" s="16">
        <v>0.95</v>
      </c>
      <c r="BF8" s="16">
        <v>0.86666666666666703</v>
      </c>
      <c r="BG8" s="16">
        <v>1</v>
      </c>
      <c r="BH8" s="16">
        <v>0.91666666666666696</v>
      </c>
      <c r="BI8" s="16">
        <v>0.75</v>
      </c>
      <c r="BJ8" s="16">
        <v>1</v>
      </c>
      <c r="BK8" s="16">
        <v>0.57142857142857095</v>
      </c>
      <c r="BL8" s="16">
        <v>0.81818181818181801</v>
      </c>
      <c r="BM8" s="16">
        <v>1</v>
      </c>
      <c r="BN8" s="16">
        <v>1</v>
      </c>
      <c r="BO8" s="16"/>
      <c r="BP8" s="16">
        <v>0.82291666666666696</v>
      </c>
      <c r="BQ8" s="16"/>
      <c r="BR8" s="16">
        <v>0.77868852459016402</v>
      </c>
      <c r="BS8" s="16"/>
      <c r="BT8" s="16">
        <v>0.82608695652173902</v>
      </c>
    </row>
    <row r="9" spans="2:72" ht="48" x14ac:dyDescent="0.2">
      <c r="B9" s="17" t="s">
        <v>255</v>
      </c>
      <c r="C9" s="16">
        <v>0.111888111888112</v>
      </c>
      <c r="D9" s="16">
        <v>8.1632653061224497E-2</v>
      </c>
      <c r="E9" s="16">
        <v>7.1428571428571397E-2</v>
      </c>
      <c r="F9" s="16">
        <v>0</v>
      </c>
      <c r="G9" s="16">
        <v>0.18181818181818199</v>
      </c>
      <c r="H9" s="16">
        <v>0.2</v>
      </c>
      <c r="I9" s="16">
        <v>5.2631578947368397E-2</v>
      </c>
      <c r="J9" s="16">
        <v>0.230769230769231</v>
      </c>
      <c r="K9" s="16">
        <v>0.33333333333333298</v>
      </c>
      <c r="L9" s="16">
        <v>7.69230769230769E-2</v>
      </c>
      <c r="M9" s="16">
        <v>0.2</v>
      </c>
      <c r="N9" s="16">
        <v>0.33333333333333298</v>
      </c>
      <c r="O9" s="16">
        <v>0</v>
      </c>
      <c r="P9" s="16"/>
      <c r="Q9" s="16">
        <v>8.3333333333333301E-2</v>
      </c>
      <c r="R9" s="16">
        <v>0.25</v>
      </c>
      <c r="S9" s="16">
        <v>0</v>
      </c>
      <c r="T9" s="16">
        <v>0</v>
      </c>
      <c r="U9" s="16">
        <v>0.5</v>
      </c>
      <c r="V9" s="16">
        <v>0</v>
      </c>
      <c r="W9" s="16">
        <v>0</v>
      </c>
      <c r="X9" s="16">
        <v>0</v>
      </c>
      <c r="Y9" s="16">
        <v>0.13114754098360701</v>
      </c>
      <c r="Z9" s="16"/>
      <c r="AA9" s="16">
        <v>0.115942028985507</v>
      </c>
      <c r="AB9" s="16">
        <v>0.10958904109589</v>
      </c>
      <c r="AC9" s="16"/>
      <c r="AD9" s="16">
        <v>0.05</v>
      </c>
      <c r="AE9" s="16">
        <v>0.22222222222222199</v>
      </c>
      <c r="AF9" s="16">
        <v>0.16666666666666699</v>
      </c>
      <c r="AG9" s="16">
        <v>0.1</v>
      </c>
      <c r="AH9" s="16">
        <v>0.27272727272727298</v>
      </c>
      <c r="AI9" s="16">
        <v>6.25E-2</v>
      </c>
      <c r="AJ9" s="16">
        <v>0</v>
      </c>
      <c r="AK9" s="16">
        <v>0.25</v>
      </c>
      <c r="AL9" s="16">
        <v>0</v>
      </c>
      <c r="AM9" s="16">
        <v>9.375E-2</v>
      </c>
      <c r="AN9" s="16"/>
      <c r="AO9" s="16">
        <v>0.104166666666667</v>
      </c>
      <c r="AP9" s="16">
        <v>0.11363636363636399</v>
      </c>
      <c r="AQ9" s="16">
        <v>0.2</v>
      </c>
      <c r="AR9" s="16">
        <v>5.8823529411764698E-2</v>
      </c>
      <c r="AS9" s="16">
        <v>0</v>
      </c>
      <c r="AT9" s="16">
        <v>0</v>
      </c>
      <c r="AU9" s="16"/>
      <c r="AV9" s="16">
        <v>0</v>
      </c>
      <c r="AW9" s="16" t="s">
        <v>134</v>
      </c>
      <c r="AX9" s="16">
        <v>0.1875</v>
      </c>
      <c r="AY9" s="16">
        <v>0.5</v>
      </c>
      <c r="AZ9" s="16" t="s">
        <v>134</v>
      </c>
      <c r="BA9" s="16">
        <v>0.125</v>
      </c>
      <c r="BB9" s="16">
        <v>0.20833333333333301</v>
      </c>
      <c r="BC9" s="16">
        <v>0.14285714285714299</v>
      </c>
      <c r="BD9" s="16">
        <v>0</v>
      </c>
      <c r="BE9" s="16">
        <v>0.05</v>
      </c>
      <c r="BF9" s="16">
        <v>0.133333333333333</v>
      </c>
      <c r="BG9" s="16">
        <v>0</v>
      </c>
      <c r="BH9" s="16">
        <v>0</v>
      </c>
      <c r="BI9" s="16">
        <v>0</v>
      </c>
      <c r="BJ9" s="16">
        <v>0</v>
      </c>
      <c r="BK9" s="16">
        <v>0.14285714285714299</v>
      </c>
      <c r="BL9" s="16">
        <v>9.0909090909090898E-2</v>
      </c>
      <c r="BM9" s="16">
        <v>0</v>
      </c>
      <c r="BN9" s="16">
        <v>0</v>
      </c>
      <c r="BO9" s="16"/>
      <c r="BP9" s="16">
        <v>8.3333333333333301E-2</v>
      </c>
      <c r="BQ9" s="16"/>
      <c r="BR9" s="16">
        <v>0.12295081967213101</v>
      </c>
      <c r="BS9" s="16"/>
      <c r="BT9" s="16">
        <v>7.2463768115942004E-2</v>
      </c>
    </row>
    <row r="10" spans="2:72" ht="48" x14ac:dyDescent="0.2">
      <c r="B10" s="17" t="s">
        <v>256</v>
      </c>
      <c r="C10" s="16">
        <v>7.69230769230769E-2</v>
      </c>
      <c r="D10" s="16">
        <v>0.16326530612244899</v>
      </c>
      <c r="E10" s="16">
        <v>0</v>
      </c>
      <c r="F10" s="16">
        <v>0.16666666666666699</v>
      </c>
      <c r="G10" s="16">
        <v>0</v>
      </c>
      <c r="H10" s="16">
        <v>0</v>
      </c>
      <c r="I10" s="16">
        <v>5.2631578947368397E-2</v>
      </c>
      <c r="J10" s="16">
        <v>0</v>
      </c>
      <c r="K10" s="16">
        <v>0</v>
      </c>
      <c r="L10" s="16">
        <v>0</v>
      </c>
      <c r="M10" s="16">
        <v>0</v>
      </c>
      <c r="N10" s="16">
        <v>0</v>
      </c>
      <c r="O10" s="16">
        <v>0.5</v>
      </c>
      <c r="P10" s="16"/>
      <c r="Q10" s="16">
        <v>0</v>
      </c>
      <c r="R10" s="16">
        <v>0</v>
      </c>
      <c r="S10" s="16">
        <v>0.1</v>
      </c>
      <c r="T10" s="16">
        <v>0</v>
      </c>
      <c r="U10" s="16">
        <v>0</v>
      </c>
      <c r="V10" s="16">
        <v>0</v>
      </c>
      <c r="W10" s="16">
        <v>9.0909090909090898E-2</v>
      </c>
      <c r="X10" s="16">
        <v>0.16666666666666699</v>
      </c>
      <c r="Y10" s="16">
        <v>0.114754098360656</v>
      </c>
      <c r="Z10" s="16"/>
      <c r="AA10" s="16">
        <v>2.8985507246376802E-2</v>
      </c>
      <c r="AB10" s="16">
        <v>0.123287671232877</v>
      </c>
      <c r="AC10" s="16"/>
      <c r="AD10" s="16">
        <v>0.05</v>
      </c>
      <c r="AE10" s="16">
        <v>0.11111111111111099</v>
      </c>
      <c r="AF10" s="16">
        <v>0</v>
      </c>
      <c r="AG10" s="16">
        <v>0.1</v>
      </c>
      <c r="AH10" s="16">
        <v>0</v>
      </c>
      <c r="AI10" s="16">
        <v>6.25E-2</v>
      </c>
      <c r="AJ10" s="16">
        <v>0</v>
      </c>
      <c r="AK10" s="16">
        <v>0.1875</v>
      </c>
      <c r="AL10" s="16">
        <v>7.69230769230769E-2</v>
      </c>
      <c r="AM10" s="16">
        <v>9.375E-2</v>
      </c>
      <c r="AN10" s="16"/>
      <c r="AO10" s="16">
        <v>2.0833333333333301E-2</v>
      </c>
      <c r="AP10" s="16">
        <v>0.18181818181818199</v>
      </c>
      <c r="AQ10" s="16">
        <v>0</v>
      </c>
      <c r="AR10" s="16">
        <v>5.8823529411764698E-2</v>
      </c>
      <c r="AS10" s="16">
        <v>0</v>
      </c>
      <c r="AT10" s="16">
        <v>0.2</v>
      </c>
      <c r="AU10" s="16"/>
      <c r="AV10" s="16">
        <v>0.5</v>
      </c>
      <c r="AW10" s="16" t="s">
        <v>134</v>
      </c>
      <c r="AX10" s="16">
        <v>0.125</v>
      </c>
      <c r="AY10" s="16">
        <v>0</v>
      </c>
      <c r="AZ10" s="16" t="s">
        <v>134</v>
      </c>
      <c r="BA10" s="16">
        <v>0.125</v>
      </c>
      <c r="BB10" s="16">
        <v>0.125</v>
      </c>
      <c r="BC10" s="16">
        <v>0.14285714285714299</v>
      </c>
      <c r="BD10" s="16">
        <v>0</v>
      </c>
      <c r="BE10" s="16">
        <v>0</v>
      </c>
      <c r="BF10" s="16">
        <v>0</v>
      </c>
      <c r="BG10" s="16">
        <v>0</v>
      </c>
      <c r="BH10" s="16">
        <v>0</v>
      </c>
      <c r="BI10" s="16">
        <v>0.25</v>
      </c>
      <c r="BJ10" s="16">
        <v>0</v>
      </c>
      <c r="BK10" s="16">
        <v>0.14285714285714299</v>
      </c>
      <c r="BL10" s="16">
        <v>9.0909090909090898E-2</v>
      </c>
      <c r="BM10" s="16">
        <v>0</v>
      </c>
      <c r="BN10" s="16">
        <v>0</v>
      </c>
      <c r="BO10" s="16"/>
      <c r="BP10" s="16">
        <v>9.375E-2</v>
      </c>
      <c r="BQ10" s="16"/>
      <c r="BR10" s="16">
        <v>8.1967213114754106E-2</v>
      </c>
      <c r="BS10" s="16"/>
      <c r="BT10" s="16">
        <v>0.101449275362319</v>
      </c>
    </row>
    <row r="11" spans="2:72" ht="16" x14ac:dyDescent="0.2">
      <c r="B11" s="17" t="s">
        <v>257</v>
      </c>
      <c r="C11" s="16">
        <v>0</v>
      </c>
      <c r="D11" s="16">
        <v>0</v>
      </c>
      <c r="E11" s="16">
        <v>0</v>
      </c>
      <c r="F11" s="16">
        <v>0</v>
      </c>
      <c r="G11" s="16">
        <v>0</v>
      </c>
      <c r="H11" s="16">
        <v>0</v>
      </c>
      <c r="I11" s="16">
        <v>0</v>
      </c>
      <c r="J11" s="16">
        <v>0</v>
      </c>
      <c r="K11" s="16">
        <v>0</v>
      </c>
      <c r="L11" s="16">
        <v>0</v>
      </c>
      <c r="M11" s="16">
        <v>0</v>
      </c>
      <c r="N11" s="16">
        <v>0</v>
      </c>
      <c r="O11" s="16">
        <v>0</v>
      </c>
      <c r="P11" s="16"/>
      <c r="Q11" s="16">
        <v>0</v>
      </c>
      <c r="R11" s="16">
        <v>0</v>
      </c>
      <c r="S11" s="16">
        <v>0</v>
      </c>
      <c r="T11" s="16">
        <v>0</v>
      </c>
      <c r="U11" s="16">
        <v>0</v>
      </c>
      <c r="V11" s="16">
        <v>0</v>
      </c>
      <c r="W11" s="16">
        <v>0</v>
      </c>
      <c r="X11" s="16">
        <v>0</v>
      </c>
      <c r="Y11" s="16">
        <v>0</v>
      </c>
      <c r="Z11" s="16"/>
      <c r="AA11" s="16">
        <v>0</v>
      </c>
      <c r="AB11" s="16">
        <v>0</v>
      </c>
      <c r="AC11" s="16"/>
      <c r="AD11" s="16">
        <v>0</v>
      </c>
      <c r="AE11" s="16">
        <v>0</v>
      </c>
      <c r="AF11" s="16">
        <v>0</v>
      </c>
      <c r="AG11" s="16">
        <v>0</v>
      </c>
      <c r="AH11" s="16">
        <v>0</v>
      </c>
      <c r="AI11" s="16">
        <v>0</v>
      </c>
      <c r="AJ11" s="16">
        <v>0</v>
      </c>
      <c r="AK11" s="16">
        <v>0</v>
      </c>
      <c r="AL11" s="16">
        <v>0</v>
      </c>
      <c r="AM11" s="16">
        <v>0</v>
      </c>
      <c r="AN11" s="16"/>
      <c r="AO11" s="16">
        <v>0</v>
      </c>
      <c r="AP11" s="16">
        <v>0</v>
      </c>
      <c r="AQ11" s="16">
        <v>0</v>
      </c>
      <c r="AR11" s="16">
        <v>0</v>
      </c>
      <c r="AS11" s="16">
        <v>0</v>
      </c>
      <c r="AT11" s="16">
        <v>0</v>
      </c>
      <c r="AU11" s="16"/>
      <c r="AV11" s="16">
        <v>0</v>
      </c>
      <c r="AW11" s="16" t="s">
        <v>134</v>
      </c>
      <c r="AX11" s="16">
        <v>0</v>
      </c>
      <c r="AY11" s="16">
        <v>0</v>
      </c>
      <c r="AZ11" s="16" t="s">
        <v>134</v>
      </c>
      <c r="BA11" s="16">
        <v>0</v>
      </c>
      <c r="BB11" s="16">
        <v>0</v>
      </c>
      <c r="BC11" s="16">
        <v>0</v>
      </c>
      <c r="BD11" s="16">
        <v>0</v>
      </c>
      <c r="BE11" s="16">
        <v>0</v>
      </c>
      <c r="BF11" s="16">
        <v>0</v>
      </c>
      <c r="BG11" s="16">
        <v>0</v>
      </c>
      <c r="BH11" s="16">
        <v>0</v>
      </c>
      <c r="BI11" s="16">
        <v>0</v>
      </c>
      <c r="BJ11" s="16">
        <v>0</v>
      </c>
      <c r="BK11" s="16">
        <v>0</v>
      </c>
      <c r="BL11" s="16">
        <v>0</v>
      </c>
      <c r="BM11" s="16">
        <v>0</v>
      </c>
      <c r="BN11" s="16">
        <v>0</v>
      </c>
      <c r="BO11" s="16"/>
      <c r="BP11" s="16">
        <v>0</v>
      </c>
      <c r="BQ11" s="16"/>
      <c r="BR11" s="16">
        <v>0</v>
      </c>
      <c r="BS11" s="16"/>
      <c r="BT11" s="16">
        <v>0</v>
      </c>
    </row>
    <row r="12" spans="2:72" ht="16" x14ac:dyDescent="0.2">
      <c r="B12" s="17" t="s">
        <v>101</v>
      </c>
      <c r="C12" s="18">
        <v>1.3986013986014E-2</v>
      </c>
      <c r="D12" s="18">
        <v>2.04081632653061E-2</v>
      </c>
      <c r="E12" s="18">
        <v>7.1428571428571397E-2</v>
      </c>
      <c r="F12" s="18">
        <v>0</v>
      </c>
      <c r="G12" s="18">
        <v>0</v>
      </c>
      <c r="H12" s="18">
        <v>0</v>
      </c>
      <c r="I12" s="18">
        <v>0</v>
      </c>
      <c r="J12" s="18">
        <v>0</v>
      </c>
      <c r="K12" s="18">
        <v>0</v>
      </c>
      <c r="L12" s="18">
        <v>0</v>
      </c>
      <c r="M12" s="18">
        <v>0</v>
      </c>
      <c r="N12" s="18">
        <v>0</v>
      </c>
      <c r="O12" s="18">
        <v>0</v>
      </c>
      <c r="P12" s="18"/>
      <c r="Q12" s="18">
        <v>8.3333333333333301E-2</v>
      </c>
      <c r="R12" s="18">
        <v>0</v>
      </c>
      <c r="S12" s="18">
        <v>0</v>
      </c>
      <c r="T12" s="18">
        <v>0</v>
      </c>
      <c r="U12" s="18">
        <v>0</v>
      </c>
      <c r="V12" s="18">
        <v>0</v>
      </c>
      <c r="W12" s="18">
        <v>0</v>
      </c>
      <c r="X12" s="18">
        <v>0</v>
      </c>
      <c r="Y12" s="18">
        <v>0</v>
      </c>
      <c r="Z12" s="18"/>
      <c r="AA12" s="18">
        <v>1.4492753623188401E-2</v>
      </c>
      <c r="AB12" s="18">
        <v>0</v>
      </c>
      <c r="AC12" s="18"/>
      <c r="AD12" s="18">
        <v>0.1</v>
      </c>
      <c r="AE12" s="18">
        <v>0</v>
      </c>
      <c r="AF12" s="18">
        <v>0</v>
      </c>
      <c r="AG12" s="18">
        <v>0</v>
      </c>
      <c r="AH12" s="18">
        <v>0</v>
      </c>
      <c r="AI12" s="18">
        <v>0</v>
      </c>
      <c r="AJ12" s="18">
        <v>0</v>
      </c>
      <c r="AK12" s="18">
        <v>0</v>
      </c>
      <c r="AL12" s="18">
        <v>0</v>
      </c>
      <c r="AM12" s="18">
        <v>0</v>
      </c>
      <c r="AN12" s="18"/>
      <c r="AO12" s="18">
        <v>2.0833333333333301E-2</v>
      </c>
      <c r="AP12" s="18">
        <v>2.27272727272727E-2</v>
      </c>
      <c r="AQ12" s="18">
        <v>0</v>
      </c>
      <c r="AR12" s="18">
        <v>0</v>
      </c>
      <c r="AS12" s="18">
        <v>0</v>
      </c>
      <c r="AT12" s="18">
        <v>0</v>
      </c>
      <c r="AU12" s="18"/>
      <c r="AV12" s="18">
        <v>0</v>
      </c>
      <c r="AW12" s="18" t="s">
        <v>134</v>
      </c>
      <c r="AX12" s="18">
        <v>0</v>
      </c>
      <c r="AY12" s="18">
        <v>0</v>
      </c>
      <c r="AZ12" s="18" t="s">
        <v>134</v>
      </c>
      <c r="BA12" s="18">
        <v>0</v>
      </c>
      <c r="BB12" s="18">
        <v>0</v>
      </c>
      <c r="BC12" s="18">
        <v>0</v>
      </c>
      <c r="BD12" s="18">
        <v>0</v>
      </c>
      <c r="BE12" s="18">
        <v>0</v>
      </c>
      <c r="BF12" s="18">
        <v>0</v>
      </c>
      <c r="BG12" s="18">
        <v>0</v>
      </c>
      <c r="BH12" s="18">
        <v>8.3333333333333301E-2</v>
      </c>
      <c r="BI12" s="18">
        <v>0</v>
      </c>
      <c r="BJ12" s="18">
        <v>0</v>
      </c>
      <c r="BK12" s="18">
        <v>0.14285714285714299</v>
      </c>
      <c r="BL12" s="18">
        <v>0</v>
      </c>
      <c r="BM12" s="18">
        <v>0</v>
      </c>
      <c r="BN12" s="18">
        <v>0</v>
      </c>
      <c r="BO12" s="18"/>
      <c r="BP12" s="18">
        <v>0</v>
      </c>
      <c r="BQ12" s="18"/>
      <c r="BR12" s="18">
        <v>1.63934426229508E-2</v>
      </c>
      <c r="BS12" s="18"/>
      <c r="BT12" s="18">
        <v>0</v>
      </c>
    </row>
    <row r="13" spans="2:72" x14ac:dyDescent="0.2">
      <c r="B13" s="15" t="s">
        <v>259</v>
      </c>
    </row>
    <row r="14" spans="2:72" x14ac:dyDescent="0.2">
      <c r="B14" t="s">
        <v>93</v>
      </c>
    </row>
    <row r="15" spans="2:72" x14ac:dyDescent="0.2">
      <c r="B15" t="s">
        <v>94</v>
      </c>
    </row>
    <row r="17" spans="2:2" x14ac:dyDescent="0.2">
      <c r="B17"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91</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48" x14ac:dyDescent="0.2">
      <c r="B8" s="17" t="s">
        <v>87</v>
      </c>
      <c r="C8" s="16">
        <v>0.812187812187812</v>
      </c>
      <c r="D8" s="16">
        <v>0.852173913043478</v>
      </c>
      <c r="E8" s="16">
        <v>0.76470588235294101</v>
      </c>
      <c r="F8" s="16">
        <v>0.68181818181818199</v>
      </c>
      <c r="G8" s="16">
        <v>0.80882352941176505</v>
      </c>
      <c r="H8" s="16">
        <v>0.73214285714285698</v>
      </c>
      <c r="I8" s="16">
        <v>0.74468085106382997</v>
      </c>
      <c r="J8" s="16">
        <v>0.86567164179104505</v>
      </c>
      <c r="K8" s="16">
        <v>0.83870967741935498</v>
      </c>
      <c r="L8" s="16">
        <v>0.77528089887640494</v>
      </c>
      <c r="M8" s="16">
        <v>0.82499999999999996</v>
      </c>
      <c r="N8" s="16">
        <v>0.97058823529411797</v>
      </c>
      <c r="O8" s="16">
        <v>0.92857142857142905</v>
      </c>
      <c r="P8" s="16"/>
      <c r="Q8" s="16">
        <v>0.61904761904761896</v>
      </c>
      <c r="R8" s="16">
        <v>0.647887323943662</v>
      </c>
      <c r="S8" s="16">
        <v>0.74193548387096797</v>
      </c>
      <c r="T8" s="16">
        <v>0.80281690140845097</v>
      </c>
      <c r="U8" s="16">
        <v>0.82258064516129004</v>
      </c>
      <c r="V8" s="16">
        <v>0.73267326732673299</v>
      </c>
      <c r="W8" s="16">
        <v>0.84210526315789502</v>
      </c>
      <c r="X8" s="16">
        <v>0.85106382978723405</v>
      </c>
      <c r="Y8" s="16">
        <v>0.89502762430939198</v>
      </c>
      <c r="Z8" s="16"/>
      <c r="AA8" s="16">
        <v>0.75183823529411797</v>
      </c>
      <c r="AB8" s="16">
        <v>0.88596491228070196</v>
      </c>
      <c r="AC8" s="16"/>
      <c r="AD8" s="16">
        <v>0.611510791366906</v>
      </c>
      <c r="AE8" s="16">
        <v>0.67692307692307696</v>
      </c>
      <c r="AF8" s="16">
        <v>0.71428571428571397</v>
      </c>
      <c r="AG8" s="16">
        <v>0.77083333333333304</v>
      </c>
      <c r="AH8" s="16">
        <v>0.74358974358974395</v>
      </c>
      <c r="AI8" s="16">
        <v>0.83695652173913004</v>
      </c>
      <c r="AJ8" s="16">
        <v>0.84033613445378197</v>
      </c>
      <c r="AK8" s="16">
        <v>0.92134831460674205</v>
      </c>
      <c r="AL8" s="16">
        <v>0.95744680851063801</v>
      </c>
      <c r="AM8" s="16">
        <v>0.95512820512820495</v>
      </c>
      <c r="AN8" s="16"/>
      <c r="AO8" s="16">
        <v>0.73214285714285698</v>
      </c>
      <c r="AP8" s="16">
        <v>0.86454183266932305</v>
      </c>
      <c r="AQ8" s="16">
        <v>0.83428571428571396</v>
      </c>
      <c r="AR8" s="16">
        <v>0.88659793814432997</v>
      </c>
      <c r="AS8" s="16">
        <v>0.87931034482758597</v>
      </c>
      <c r="AT8" s="16">
        <v>0.95</v>
      </c>
      <c r="AU8" s="16"/>
      <c r="AV8" s="16">
        <v>0.8125</v>
      </c>
      <c r="AW8" s="16">
        <v>0.6</v>
      </c>
      <c r="AX8" s="16">
        <v>0.842592592592593</v>
      </c>
      <c r="AY8" s="16">
        <v>0.66666666666666696</v>
      </c>
      <c r="AZ8" s="16">
        <v>0.71428571428571397</v>
      </c>
      <c r="BA8" s="16">
        <v>0.75</v>
      </c>
      <c r="BB8" s="16">
        <v>0.81730769230769196</v>
      </c>
      <c r="BC8" s="16">
        <v>0.7</v>
      </c>
      <c r="BD8" s="16">
        <v>0.61904761904761896</v>
      </c>
      <c r="BE8" s="16">
        <v>0.89855072463768104</v>
      </c>
      <c r="BF8" s="16">
        <v>0.83636363636363598</v>
      </c>
      <c r="BG8" s="16">
        <v>0.88235294117647101</v>
      </c>
      <c r="BH8" s="16">
        <v>0.83333333333333304</v>
      </c>
      <c r="BI8" s="16">
        <v>0.7</v>
      </c>
      <c r="BJ8" s="16">
        <v>0.8</v>
      </c>
      <c r="BK8" s="16">
        <v>0.75</v>
      </c>
      <c r="BL8" s="16">
        <v>0.82352941176470595</v>
      </c>
      <c r="BM8" s="16">
        <v>0.72222222222222199</v>
      </c>
      <c r="BN8" s="16">
        <v>0.69444444444444398</v>
      </c>
      <c r="BO8" s="16"/>
      <c r="BP8" s="16">
        <v>0.86107470511140205</v>
      </c>
      <c r="BQ8" s="16"/>
      <c r="BR8" s="16">
        <v>0.86379310344827598</v>
      </c>
      <c r="BS8" s="16"/>
      <c r="BT8" s="16">
        <v>0.84848484848484895</v>
      </c>
    </row>
    <row r="9" spans="2:72" ht="48" x14ac:dyDescent="0.2">
      <c r="B9" s="17" t="s">
        <v>88</v>
      </c>
      <c r="C9" s="16">
        <v>0.172827172827173</v>
      </c>
      <c r="D9" s="16">
        <v>0.139130434782609</v>
      </c>
      <c r="E9" s="16">
        <v>0.218487394957983</v>
      </c>
      <c r="F9" s="16">
        <v>0.29545454545454503</v>
      </c>
      <c r="G9" s="16">
        <v>0.17647058823529399</v>
      </c>
      <c r="H9" s="16">
        <v>0.26785714285714302</v>
      </c>
      <c r="I9" s="16">
        <v>0.22340425531914901</v>
      </c>
      <c r="J9" s="16">
        <v>0.119402985074627</v>
      </c>
      <c r="K9" s="16">
        <v>0.16129032258064499</v>
      </c>
      <c r="L9" s="16">
        <v>0.202247191011236</v>
      </c>
      <c r="M9" s="16">
        <v>0.125</v>
      </c>
      <c r="N9" s="16">
        <v>2.9411764705882401E-2</v>
      </c>
      <c r="O9" s="16">
        <v>7.1428571428571397E-2</v>
      </c>
      <c r="P9" s="16"/>
      <c r="Q9" s="16">
        <v>0.317460317460317</v>
      </c>
      <c r="R9" s="16">
        <v>0.338028169014085</v>
      </c>
      <c r="S9" s="16">
        <v>0.17741935483870999</v>
      </c>
      <c r="T9" s="16">
        <v>0.183098591549296</v>
      </c>
      <c r="U9" s="16">
        <v>0.16129032258064499</v>
      </c>
      <c r="V9" s="16">
        <v>0.25742574257425699</v>
      </c>
      <c r="W9" s="16">
        <v>0.14912280701754399</v>
      </c>
      <c r="X9" s="16">
        <v>0.14893617021276601</v>
      </c>
      <c r="Y9" s="16">
        <v>0.102209944751381</v>
      </c>
      <c r="Z9" s="16"/>
      <c r="AA9" s="16">
        <v>0.222426470588235</v>
      </c>
      <c r="AB9" s="16">
        <v>0.11184210526315801</v>
      </c>
      <c r="AC9" s="16"/>
      <c r="AD9" s="16">
        <v>0.34532374100719399</v>
      </c>
      <c r="AE9" s="16">
        <v>0.30769230769230799</v>
      </c>
      <c r="AF9" s="16">
        <v>0.238095238095238</v>
      </c>
      <c r="AG9" s="16">
        <v>0.20833333333333301</v>
      </c>
      <c r="AH9" s="16">
        <v>0.243589743589744</v>
      </c>
      <c r="AI9" s="16">
        <v>0.16304347826087001</v>
      </c>
      <c r="AJ9" s="16">
        <v>0.14285714285714299</v>
      </c>
      <c r="AK9" s="16">
        <v>7.8651685393258397E-2</v>
      </c>
      <c r="AL9" s="16">
        <v>4.2553191489361701E-2</v>
      </c>
      <c r="AM9" s="16">
        <v>4.48717948717949E-2</v>
      </c>
      <c r="AN9" s="16"/>
      <c r="AO9" s="16">
        <v>0.23979591836734701</v>
      </c>
      <c r="AP9" s="16">
        <v>0.135458167330677</v>
      </c>
      <c r="AQ9" s="16">
        <v>0.154285714285714</v>
      </c>
      <c r="AR9" s="16">
        <v>9.2783505154639206E-2</v>
      </c>
      <c r="AS9" s="16">
        <v>0.12068965517241401</v>
      </c>
      <c r="AT9" s="16">
        <v>0.05</v>
      </c>
      <c r="AU9" s="16"/>
      <c r="AV9" s="16">
        <v>0.125</v>
      </c>
      <c r="AW9" s="16">
        <v>0.4</v>
      </c>
      <c r="AX9" s="16">
        <v>0.157407407407407</v>
      </c>
      <c r="AY9" s="16">
        <v>0.25</v>
      </c>
      <c r="AZ9" s="16">
        <v>0.14285714285714299</v>
      </c>
      <c r="BA9" s="16">
        <v>0.20588235294117599</v>
      </c>
      <c r="BB9" s="16">
        <v>0.18269230769230799</v>
      </c>
      <c r="BC9" s="16">
        <v>0.3</v>
      </c>
      <c r="BD9" s="16">
        <v>0.38095238095238099</v>
      </c>
      <c r="BE9" s="16">
        <v>9.6618357487922704E-2</v>
      </c>
      <c r="BF9" s="16">
        <v>0.15454545454545501</v>
      </c>
      <c r="BG9" s="16">
        <v>0.11764705882352899</v>
      </c>
      <c r="BH9" s="16">
        <v>0.16666666666666699</v>
      </c>
      <c r="BI9" s="16">
        <v>0.3</v>
      </c>
      <c r="BJ9" s="16">
        <v>0.133333333333333</v>
      </c>
      <c r="BK9" s="16">
        <v>0.20833333333333301</v>
      </c>
      <c r="BL9" s="16">
        <v>0.17647058823529399</v>
      </c>
      <c r="BM9" s="16">
        <v>0.25</v>
      </c>
      <c r="BN9" s="16">
        <v>0.22222222222222199</v>
      </c>
      <c r="BO9" s="16"/>
      <c r="BP9" s="16">
        <v>0.129750982961992</v>
      </c>
      <c r="BQ9" s="16"/>
      <c r="BR9" s="16">
        <v>0.12241379310344799</v>
      </c>
      <c r="BS9" s="16"/>
      <c r="BT9" s="16">
        <v>0.14685314685314699</v>
      </c>
    </row>
    <row r="10" spans="2:72" ht="32" x14ac:dyDescent="0.2">
      <c r="B10" s="17" t="s">
        <v>89</v>
      </c>
      <c r="C10" s="16">
        <v>1.3986013986014E-2</v>
      </c>
      <c r="D10" s="16">
        <v>5.7971014492753598E-3</v>
      </c>
      <c r="E10" s="16">
        <v>1.6806722689075598E-2</v>
      </c>
      <c r="F10" s="16">
        <v>2.27272727272727E-2</v>
      </c>
      <c r="G10" s="16">
        <v>1.4705882352941201E-2</v>
      </c>
      <c r="H10" s="16">
        <v>0</v>
      </c>
      <c r="I10" s="16">
        <v>3.1914893617021302E-2</v>
      </c>
      <c r="J10" s="16">
        <v>1.49253731343284E-2</v>
      </c>
      <c r="K10" s="16">
        <v>0</v>
      </c>
      <c r="L10" s="16">
        <v>2.2471910112359501E-2</v>
      </c>
      <c r="M10" s="16">
        <v>0.05</v>
      </c>
      <c r="N10" s="16">
        <v>0</v>
      </c>
      <c r="O10" s="16">
        <v>0</v>
      </c>
      <c r="P10" s="16"/>
      <c r="Q10" s="16">
        <v>4.7619047619047603E-2</v>
      </c>
      <c r="R10" s="16">
        <v>1.4084507042253501E-2</v>
      </c>
      <c r="S10" s="16">
        <v>8.0645161290322606E-2</v>
      </c>
      <c r="T10" s="16">
        <v>1.4084507042253501E-2</v>
      </c>
      <c r="U10" s="16">
        <v>1.6129032258064498E-2</v>
      </c>
      <c r="V10" s="16">
        <v>9.9009900990098994E-3</v>
      </c>
      <c r="W10" s="16">
        <v>8.7719298245613996E-3</v>
      </c>
      <c r="X10" s="16">
        <v>0</v>
      </c>
      <c r="Y10" s="16">
        <v>2.7624309392265201E-3</v>
      </c>
      <c r="Z10" s="16"/>
      <c r="AA10" s="16">
        <v>2.38970588235294E-2</v>
      </c>
      <c r="AB10" s="16">
        <v>2.1929824561403499E-3</v>
      </c>
      <c r="AC10" s="16"/>
      <c r="AD10" s="16">
        <v>3.5971223021582698E-2</v>
      </c>
      <c r="AE10" s="16">
        <v>1.5384615384615399E-2</v>
      </c>
      <c r="AF10" s="16">
        <v>4.7619047619047603E-2</v>
      </c>
      <c r="AG10" s="16">
        <v>2.0833333333333301E-2</v>
      </c>
      <c r="AH10" s="16">
        <v>1.2820512820512799E-2</v>
      </c>
      <c r="AI10" s="16">
        <v>0</v>
      </c>
      <c r="AJ10" s="16">
        <v>1.6806722689075598E-2</v>
      </c>
      <c r="AK10" s="16">
        <v>0</v>
      </c>
      <c r="AL10" s="16">
        <v>0</v>
      </c>
      <c r="AM10" s="16">
        <v>0</v>
      </c>
      <c r="AN10" s="16"/>
      <c r="AO10" s="16">
        <v>2.5510204081632699E-2</v>
      </c>
      <c r="AP10" s="16">
        <v>0</v>
      </c>
      <c r="AQ10" s="16">
        <v>1.1428571428571401E-2</v>
      </c>
      <c r="AR10" s="16">
        <v>2.06185567010309E-2</v>
      </c>
      <c r="AS10" s="16">
        <v>0</v>
      </c>
      <c r="AT10" s="16">
        <v>0</v>
      </c>
      <c r="AU10" s="16"/>
      <c r="AV10" s="16">
        <v>6.25E-2</v>
      </c>
      <c r="AW10" s="16">
        <v>0</v>
      </c>
      <c r="AX10" s="16">
        <v>0</v>
      </c>
      <c r="AY10" s="16">
        <v>8.3333333333333301E-2</v>
      </c>
      <c r="AZ10" s="16">
        <v>0.14285714285714299</v>
      </c>
      <c r="BA10" s="16">
        <v>4.4117647058823498E-2</v>
      </c>
      <c r="BB10" s="16">
        <v>0</v>
      </c>
      <c r="BC10" s="16">
        <v>0</v>
      </c>
      <c r="BD10" s="16">
        <v>0</v>
      </c>
      <c r="BE10" s="16">
        <v>4.8309178743961402E-3</v>
      </c>
      <c r="BF10" s="16">
        <v>9.0909090909090905E-3</v>
      </c>
      <c r="BG10" s="16">
        <v>0</v>
      </c>
      <c r="BH10" s="16">
        <v>0</v>
      </c>
      <c r="BI10" s="16">
        <v>0</v>
      </c>
      <c r="BJ10" s="16">
        <v>6.6666666666666693E-2</v>
      </c>
      <c r="BK10" s="16">
        <v>2.0833333333333301E-2</v>
      </c>
      <c r="BL10" s="16">
        <v>0</v>
      </c>
      <c r="BM10" s="16">
        <v>2.7777777777777801E-2</v>
      </c>
      <c r="BN10" s="16">
        <v>8.3333333333333301E-2</v>
      </c>
      <c r="BO10" s="16"/>
      <c r="BP10" s="16">
        <v>9.1743119266055103E-3</v>
      </c>
      <c r="BQ10" s="16"/>
      <c r="BR10" s="16">
        <v>1.20689655172414E-2</v>
      </c>
      <c r="BS10" s="16"/>
      <c r="BT10" s="16">
        <v>4.6620046620046603E-3</v>
      </c>
    </row>
    <row r="11" spans="2:72" ht="16" x14ac:dyDescent="0.2">
      <c r="B11" s="17" t="s">
        <v>90</v>
      </c>
      <c r="C11" s="18">
        <v>9.99000999000999E-4</v>
      </c>
      <c r="D11" s="18">
        <v>2.8985507246376799E-3</v>
      </c>
      <c r="E11" s="18">
        <v>0</v>
      </c>
      <c r="F11" s="18">
        <v>0</v>
      </c>
      <c r="G11" s="18">
        <v>0</v>
      </c>
      <c r="H11" s="18">
        <v>0</v>
      </c>
      <c r="I11" s="18">
        <v>0</v>
      </c>
      <c r="J11" s="18">
        <v>0</v>
      </c>
      <c r="K11" s="18">
        <v>0</v>
      </c>
      <c r="L11" s="18">
        <v>0</v>
      </c>
      <c r="M11" s="18">
        <v>0</v>
      </c>
      <c r="N11" s="18">
        <v>0</v>
      </c>
      <c r="O11" s="18">
        <v>0</v>
      </c>
      <c r="P11" s="18"/>
      <c r="Q11" s="18">
        <v>1.58730158730159E-2</v>
      </c>
      <c r="R11" s="18">
        <v>0</v>
      </c>
      <c r="S11" s="18">
        <v>0</v>
      </c>
      <c r="T11" s="18">
        <v>0</v>
      </c>
      <c r="U11" s="18">
        <v>0</v>
      </c>
      <c r="V11" s="18">
        <v>0</v>
      </c>
      <c r="W11" s="18">
        <v>0</v>
      </c>
      <c r="X11" s="18">
        <v>0</v>
      </c>
      <c r="Y11" s="18">
        <v>0</v>
      </c>
      <c r="Z11" s="18"/>
      <c r="AA11" s="18">
        <v>1.8382352941176501E-3</v>
      </c>
      <c r="AB11" s="18">
        <v>0</v>
      </c>
      <c r="AC11" s="18"/>
      <c r="AD11" s="18">
        <v>7.1942446043165497E-3</v>
      </c>
      <c r="AE11" s="18">
        <v>0</v>
      </c>
      <c r="AF11" s="18">
        <v>0</v>
      </c>
      <c r="AG11" s="18">
        <v>0</v>
      </c>
      <c r="AH11" s="18">
        <v>0</v>
      </c>
      <c r="AI11" s="18">
        <v>0</v>
      </c>
      <c r="AJ11" s="18">
        <v>0</v>
      </c>
      <c r="AK11" s="18">
        <v>0</v>
      </c>
      <c r="AL11" s="18">
        <v>0</v>
      </c>
      <c r="AM11" s="18">
        <v>0</v>
      </c>
      <c r="AN11" s="18"/>
      <c r="AO11" s="18">
        <v>2.5510204081632699E-3</v>
      </c>
      <c r="AP11" s="18">
        <v>0</v>
      </c>
      <c r="AQ11" s="18">
        <v>0</v>
      </c>
      <c r="AR11" s="18">
        <v>0</v>
      </c>
      <c r="AS11" s="18">
        <v>0</v>
      </c>
      <c r="AT11" s="18">
        <v>0</v>
      </c>
      <c r="AU11" s="18"/>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2.0833333333333301E-2</v>
      </c>
      <c r="BL11" s="18">
        <v>0</v>
      </c>
      <c r="BM11" s="18">
        <v>0</v>
      </c>
      <c r="BN11" s="18">
        <v>0</v>
      </c>
      <c r="BO11" s="18"/>
      <c r="BP11" s="18">
        <v>0</v>
      </c>
      <c r="BQ11" s="18"/>
      <c r="BR11" s="18">
        <v>1.7241379310344799E-3</v>
      </c>
      <c r="BS11" s="18"/>
      <c r="BT11" s="18">
        <v>0</v>
      </c>
    </row>
    <row r="12" spans="2:72" x14ac:dyDescent="0.2">
      <c r="B12" s="15"/>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266</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48" x14ac:dyDescent="0.2">
      <c r="B8" s="17" t="s">
        <v>260</v>
      </c>
      <c r="C8" s="16">
        <v>0.17458100558659201</v>
      </c>
      <c r="D8" s="16">
        <v>0.25581395348837199</v>
      </c>
      <c r="E8" s="16">
        <v>0.180555555555556</v>
      </c>
      <c r="F8" s="16">
        <v>6.8965517241379296E-2</v>
      </c>
      <c r="G8" s="16">
        <v>0.22</v>
      </c>
      <c r="H8" s="16">
        <v>0.17142857142857101</v>
      </c>
      <c r="I8" s="16">
        <v>0.102564102564103</v>
      </c>
      <c r="J8" s="16">
        <v>0.133333333333333</v>
      </c>
      <c r="K8" s="16">
        <v>0.18181818181818199</v>
      </c>
      <c r="L8" s="16">
        <v>3.03030303030303E-2</v>
      </c>
      <c r="M8" s="16">
        <v>6.8965517241379296E-2</v>
      </c>
      <c r="N8" s="16">
        <v>0.16666666666666699</v>
      </c>
      <c r="O8" s="16">
        <v>0.125</v>
      </c>
      <c r="P8" s="16"/>
      <c r="Q8" s="16">
        <v>0.135135135135135</v>
      </c>
      <c r="R8" s="16">
        <v>3.5714285714285698E-2</v>
      </c>
      <c r="S8" s="16">
        <v>0.114285714285714</v>
      </c>
      <c r="T8" s="16">
        <v>0.13636363636363599</v>
      </c>
      <c r="U8" s="16">
        <v>4.5454545454545497E-2</v>
      </c>
      <c r="V8" s="16">
        <v>0.103896103896104</v>
      </c>
      <c r="W8" s="16">
        <v>0.13750000000000001</v>
      </c>
      <c r="X8" s="16">
        <v>0.18666666666666701</v>
      </c>
      <c r="Y8" s="16">
        <v>0.25084745762711902</v>
      </c>
      <c r="Z8" s="16"/>
      <c r="AA8" s="16">
        <v>0.107246376811594</v>
      </c>
      <c r="AB8" s="16">
        <v>0.23783783783783799</v>
      </c>
      <c r="AC8" s="16"/>
      <c r="AD8" s="16">
        <v>0.128205128205128</v>
      </c>
      <c r="AE8" s="16">
        <v>0.114285714285714</v>
      </c>
      <c r="AF8" s="16">
        <v>8.8235294117647106E-2</v>
      </c>
      <c r="AG8" s="16">
        <v>8.7719298245614002E-2</v>
      </c>
      <c r="AH8" s="16">
        <v>0.160714285714286</v>
      </c>
      <c r="AI8" s="16">
        <v>8.5714285714285701E-2</v>
      </c>
      <c r="AJ8" s="16">
        <v>0.23404255319148901</v>
      </c>
      <c r="AK8" s="16">
        <v>0.30263157894736797</v>
      </c>
      <c r="AL8" s="16">
        <v>0.209876543209877</v>
      </c>
      <c r="AM8" s="16">
        <v>0.196850393700787</v>
      </c>
      <c r="AN8" s="16"/>
      <c r="AO8" s="16">
        <v>0.10077519379845</v>
      </c>
      <c r="AP8" s="16">
        <v>0.15343915343915299</v>
      </c>
      <c r="AQ8" s="16">
        <v>0.23021582733813001</v>
      </c>
      <c r="AR8" s="16">
        <v>0.23943661971831001</v>
      </c>
      <c r="AS8" s="16">
        <v>0.4</v>
      </c>
      <c r="AT8" s="16">
        <v>0.30769230769230799</v>
      </c>
      <c r="AU8" s="16"/>
      <c r="AV8" s="16">
        <v>0.16666666666666699</v>
      </c>
      <c r="AW8" s="16">
        <v>0</v>
      </c>
      <c r="AX8" s="16">
        <v>0.25974025974025999</v>
      </c>
      <c r="AY8" s="16">
        <v>0.1</v>
      </c>
      <c r="AZ8" s="16">
        <v>0</v>
      </c>
      <c r="BA8" s="16">
        <v>0.12765957446808501</v>
      </c>
      <c r="BB8" s="16">
        <v>0.17105263157894701</v>
      </c>
      <c r="BC8" s="16">
        <v>5.2631578947368397E-2</v>
      </c>
      <c r="BD8" s="16">
        <v>0</v>
      </c>
      <c r="BE8" s="16">
        <v>0.20496894409937899</v>
      </c>
      <c r="BF8" s="16">
        <v>0.28915662650602397</v>
      </c>
      <c r="BG8" s="16">
        <v>0.27272727272727298</v>
      </c>
      <c r="BH8" s="16">
        <v>5.7971014492753603E-2</v>
      </c>
      <c r="BI8" s="16">
        <v>6.6666666666666693E-2</v>
      </c>
      <c r="BJ8" s="16">
        <v>0.230769230769231</v>
      </c>
      <c r="BK8" s="16">
        <v>0.13888888888888901</v>
      </c>
      <c r="BL8" s="16">
        <v>0.125</v>
      </c>
      <c r="BM8" s="16">
        <v>0.2</v>
      </c>
      <c r="BN8" s="16">
        <v>9.0909090909090898E-2</v>
      </c>
      <c r="BO8" s="16"/>
      <c r="BP8" s="16">
        <v>0.20188679245283001</v>
      </c>
      <c r="BQ8" s="16"/>
      <c r="BR8" s="16">
        <v>0.187931034482759</v>
      </c>
      <c r="BS8" s="16"/>
      <c r="BT8" s="16">
        <v>0.221445221445221</v>
      </c>
    </row>
    <row r="9" spans="2:72" ht="32" x14ac:dyDescent="0.2">
      <c r="B9" s="17" t="s">
        <v>261</v>
      </c>
      <c r="C9" s="16">
        <v>0.29469273743016799</v>
      </c>
      <c r="D9" s="16">
        <v>0.24806201550387599</v>
      </c>
      <c r="E9" s="16">
        <v>0.25</v>
      </c>
      <c r="F9" s="16">
        <v>0.31034482758620702</v>
      </c>
      <c r="G9" s="16">
        <v>0.42</v>
      </c>
      <c r="H9" s="16">
        <v>0.34285714285714303</v>
      </c>
      <c r="I9" s="16">
        <v>0.256410256410256</v>
      </c>
      <c r="J9" s="16">
        <v>0.266666666666667</v>
      </c>
      <c r="K9" s="16">
        <v>0.31818181818181801</v>
      </c>
      <c r="L9" s="16">
        <v>0.46969696969697</v>
      </c>
      <c r="M9" s="16">
        <v>0.31034482758620702</v>
      </c>
      <c r="N9" s="16">
        <v>0.25</v>
      </c>
      <c r="O9" s="16">
        <v>0.25</v>
      </c>
      <c r="P9" s="16"/>
      <c r="Q9" s="16">
        <v>0.21621621621621601</v>
      </c>
      <c r="R9" s="16">
        <v>0.46428571428571402</v>
      </c>
      <c r="S9" s="16">
        <v>0.314285714285714</v>
      </c>
      <c r="T9" s="16">
        <v>0.27272727272727298</v>
      </c>
      <c r="U9" s="16">
        <v>0.31818181818181801</v>
      </c>
      <c r="V9" s="16">
        <v>0.25974025974025999</v>
      </c>
      <c r="W9" s="16">
        <v>0.33750000000000002</v>
      </c>
      <c r="X9" s="16">
        <v>0.30666666666666698</v>
      </c>
      <c r="Y9" s="16">
        <v>0.28135593220339</v>
      </c>
      <c r="Z9" s="16"/>
      <c r="AA9" s="16">
        <v>0.30434782608695699</v>
      </c>
      <c r="AB9" s="16">
        <v>0.286486486486487</v>
      </c>
      <c r="AC9" s="16"/>
      <c r="AD9" s="16">
        <v>0.28205128205128199</v>
      </c>
      <c r="AE9" s="16">
        <v>0.314285714285714</v>
      </c>
      <c r="AF9" s="16">
        <v>0.23529411764705899</v>
      </c>
      <c r="AG9" s="16">
        <v>0.31578947368421101</v>
      </c>
      <c r="AH9" s="16">
        <v>0.32142857142857101</v>
      </c>
      <c r="AI9" s="16">
        <v>0.38571428571428601</v>
      </c>
      <c r="AJ9" s="16">
        <v>0.21276595744680901</v>
      </c>
      <c r="AK9" s="16">
        <v>0.28947368421052599</v>
      </c>
      <c r="AL9" s="16">
        <v>0.27160493827160498</v>
      </c>
      <c r="AM9" s="16">
        <v>0.33070866141732302</v>
      </c>
      <c r="AN9" s="16"/>
      <c r="AO9" s="16">
        <v>0.31007751937984501</v>
      </c>
      <c r="AP9" s="16">
        <v>0.34391534391534401</v>
      </c>
      <c r="AQ9" s="16">
        <v>0.25179856115107901</v>
      </c>
      <c r="AR9" s="16">
        <v>0.26760563380281699</v>
      </c>
      <c r="AS9" s="16">
        <v>0.25</v>
      </c>
      <c r="AT9" s="16">
        <v>0.15384615384615399</v>
      </c>
      <c r="AU9" s="16"/>
      <c r="AV9" s="16">
        <v>0.66666666666666696</v>
      </c>
      <c r="AW9" s="16">
        <v>0.5</v>
      </c>
      <c r="AX9" s="16">
        <v>0.35064935064935099</v>
      </c>
      <c r="AY9" s="16">
        <v>0.1</v>
      </c>
      <c r="AZ9" s="16">
        <v>0</v>
      </c>
      <c r="BA9" s="16">
        <v>0.319148936170213</v>
      </c>
      <c r="BB9" s="16">
        <v>0.26315789473684198</v>
      </c>
      <c r="BC9" s="16">
        <v>0.31578947368421101</v>
      </c>
      <c r="BD9" s="16">
        <v>0.38461538461538503</v>
      </c>
      <c r="BE9" s="16">
        <v>0.26086956521739102</v>
      </c>
      <c r="BF9" s="16">
        <v>0.27710843373493999</v>
      </c>
      <c r="BG9" s="16">
        <v>0.18181818181818199</v>
      </c>
      <c r="BH9" s="16">
        <v>0.39130434782608697</v>
      </c>
      <c r="BI9" s="16">
        <v>0.4</v>
      </c>
      <c r="BJ9" s="16">
        <v>0.46153846153846201</v>
      </c>
      <c r="BK9" s="16">
        <v>0.25</v>
      </c>
      <c r="BL9" s="16">
        <v>0.21875</v>
      </c>
      <c r="BM9" s="16">
        <v>0.2</v>
      </c>
      <c r="BN9" s="16">
        <v>0.27272727272727298</v>
      </c>
      <c r="BO9" s="16"/>
      <c r="BP9" s="16">
        <v>0.29056603773584899</v>
      </c>
      <c r="BQ9" s="16"/>
      <c r="BR9" s="16">
        <v>0.29310344827586199</v>
      </c>
      <c r="BS9" s="16"/>
      <c r="BT9" s="16">
        <v>0.27738927738927699</v>
      </c>
    </row>
    <row r="10" spans="2:72" ht="32" x14ac:dyDescent="0.2">
      <c r="B10" s="17" t="s">
        <v>262</v>
      </c>
      <c r="C10" s="16">
        <v>0.27932960893854702</v>
      </c>
      <c r="D10" s="16">
        <v>0.27131782945736399</v>
      </c>
      <c r="E10" s="16">
        <v>0.29166666666666702</v>
      </c>
      <c r="F10" s="16">
        <v>0.41379310344827602</v>
      </c>
      <c r="G10" s="16">
        <v>0.16</v>
      </c>
      <c r="H10" s="16">
        <v>0.28571428571428598</v>
      </c>
      <c r="I10" s="16">
        <v>0.34615384615384598</v>
      </c>
      <c r="J10" s="16">
        <v>0.22222222222222199</v>
      </c>
      <c r="K10" s="16">
        <v>0.31818181818181801</v>
      </c>
      <c r="L10" s="16">
        <v>0.25757575757575801</v>
      </c>
      <c r="M10" s="16">
        <v>0.31034482758620702</v>
      </c>
      <c r="N10" s="16">
        <v>0.20833333333333301</v>
      </c>
      <c r="O10" s="16">
        <v>0.5</v>
      </c>
      <c r="P10" s="16"/>
      <c r="Q10" s="16">
        <v>0.108108108108108</v>
      </c>
      <c r="R10" s="16">
        <v>0.17857142857142899</v>
      </c>
      <c r="S10" s="16">
        <v>0.14285714285714299</v>
      </c>
      <c r="T10" s="16">
        <v>0.29545454545454503</v>
      </c>
      <c r="U10" s="16">
        <v>0.43181818181818199</v>
      </c>
      <c r="V10" s="16">
        <v>0.35064935064935099</v>
      </c>
      <c r="W10" s="16">
        <v>0.33750000000000002</v>
      </c>
      <c r="X10" s="16">
        <v>0.25333333333333302</v>
      </c>
      <c r="Y10" s="16">
        <v>0.27457627118644101</v>
      </c>
      <c r="Z10" s="16"/>
      <c r="AA10" s="16">
        <v>0.28985507246376802</v>
      </c>
      <c r="AB10" s="16">
        <v>0.27027027027027001</v>
      </c>
      <c r="AC10" s="16"/>
      <c r="AD10" s="16">
        <v>0.21794871794871801</v>
      </c>
      <c r="AE10" s="16">
        <v>0.17142857142857101</v>
      </c>
      <c r="AF10" s="16">
        <v>0.38235294117647101</v>
      </c>
      <c r="AG10" s="16">
        <v>0.28070175438596501</v>
      </c>
      <c r="AH10" s="16">
        <v>0.26785714285714302</v>
      </c>
      <c r="AI10" s="16">
        <v>0.314285714285714</v>
      </c>
      <c r="AJ10" s="16">
        <v>0.30851063829787201</v>
      </c>
      <c r="AK10" s="16">
        <v>0.23684210526315799</v>
      </c>
      <c r="AL10" s="16">
        <v>0.37037037037037002</v>
      </c>
      <c r="AM10" s="16">
        <v>0.244094488188976</v>
      </c>
      <c r="AN10" s="16"/>
      <c r="AO10" s="16">
        <v>0.27906976744186002</v>
      </c>
      <c r="AP10" s="16">
        <v>0.29100529100529099</v>
      </c>
      <c r="AQ10" s="16">
        <v>0.30935251798561197</v>
      </c>
      <c r="AR10" s="16">
        <v>0.29577464788732399</v>
      </c>
      <c r="AS10" s="16">
        <v>0.15</v>
      </c>
      <c r="AT10" s="16">
        <v>0.15384615384615399</v>
      </c>
      <c r="AU10" s="16"/>
      <c r="AV10" s="16">
        <v>0</v>
      </c>
      <c r="AW10" s="16">
        <v>0</v>
      </c>
      <c r="AX10" s="16">
        <v>0.15584415584415601</v>
      </c>
      <c r="AY10" s="16">
        <v>0.3</v>
      </c>
      <c r="AZ10" s="16">
        <v>0.25</v>
      </c>
      <c r="BA10" s="16">
        <v>0.340425531914894</v>
      </c>
      <c r="BB10" s="16">
        <v>0.31578947368421101</v>
      </c>
      <c r="BC10" s="16">
        <v>0.47368421052631599</v>
      </c>
      <c r="BD10" s="16">
        <v>0.230769230769231</v>
      </c>
      <c r="BE10" s="16">
        <v>0.31055900621117999</v>
      </c>
      <c r="BF10" s="16">
        <v>0.25301204819277101</v>
      </c>
      <c r="BG10" s="16">
        <v>0.18181818181818199</v>
      </c>
      <c r="BH10" s="16">
        <v>0.30434782608695699</v>
      </c>
      <c r="BI10" s="16">
        <v>0.266666666666667</v>
      </c>
      <c r="BJ10" s="16">
        <v>0.230769230769231</v>
      </c>
      <c r="BK10" s="16">
        <v>0.27777777777777801</v>
      </c>
      <c r="BL10" s="16">
        <v>0.3125</v>
      </c>
      <c r="BM10" s="16">
        <v>0.15</v>
      </c>
      <c r="BN10" s="16">
        <v>0.36363636363636398</v>
      </c>
      <c r="BO10" s="16"/>
      <c r="BP10" s="16">
        <v>0.27547169811320799</v>
      </c>
      <c r="BQ10" s="16"/>
      <c r="BR10" s="16">
        <v>0.27586206896551702</v>
      </c>
      <c r="BS10" s="16"/>
      <c r="BT10" s="16">
        <v>0.27039627039627001</v>
      </c>
    </row>
    <row r="11" spans="2:72" ht="32" x14ac:dyDescent="0.2">
      <c r="B11" s="17" t="s">
        <v>263</v>
      </c>
      <c r="C11" s="16">
        <v>0.110335195530726</v>
      </c>
      <c r="D11" s="16">
        <v>0.104651162790698</v>
      </c>
      <c r="E11" s="16">
        <v>0.11111111111111099</v>
      </c>
      <c r="F11" s="16">
        <v>6.8965517241379296E-2</v>
      </c>
      <c r="G11" s="16">
        <v>0.12</v>
      </c>
      <c r="H11" s="16">
        <v>5.7142857142857099E-2</v>
      </c>
      <c r="I11" s="16">
        <v>0.128205128205128</v>
      </c>
      <c r="J11" s="16">
        <v>0.155555555555556</v>
      </c>
      <c r="K11" s="16">
        <v>9.0909090909090898E-2</v>
      </c>
      <c r="L11" s="16">
        <v>0.10606060606060599</v>
      </c>
      <c r="M11" s="16">
        <v>0.17241379310344801</v>
      </c>
      <c r="N11" s="16">
        <v>0.125</v>
      </c>
      <c r="O11" s="16">
        <v>0</v>
      </c>
      <c r="P11" s="16"/>
      <c r="Q11" s="16">
        <v>0.108108108108108</v>
      </c>
      <c r="R11" s="16">
        <v>3.5714285714285698E-2</v>
      </c>
      <c r="S11" s="16">
        <v>0.14285714285714299</v>
      </c>
      <c r="T11" s="16">
        <v>6.8181818181818205E-2</v>
      </c>
      <c r="U11" s="16">
        <v>6.8181818181818205E-2</v>
      </c>
      <c r="V11" s="16">
        <v>0.168831168831169</v>
      </c>
      <c r="W11" s="16">
        <v>0.125</v>
      </c>
      <c r="X11" s="16">
        <v>0.133333333333333</v>
      </c>
      <c r="Y11" s="16">
        <v>0.101694915254237</v>
      </c>
      <c r="Z11" s="16"/>
      <c r="AA11" s="16">
        <v>0.11304347826087</v>
      </c>
      <c r="AB11" s="16">
        <v>0.108108108108108</v>
      </c>
      <c r="AC11" s="16"/>
      <c r="AD11" s="16">
        <v>0.115384615384615</v>
      </c>
      <c r="AE11" s="16">
        <v>5.7142857142857099E-2</v>
      </c>
      <c r="AF11" s="16">
        <v>8.8235294117647106E-2</v>
      </c>
      <c r="AG11" s="16">
        <v>8.7719298245614002E-2</v>
      </c>
      <c r="AH11" s="16">
        <v>0.14285714285714299</v>
      </c>
      <c r="AI11" s="16">
        <v>0.128571428571429</v>
      </c>
      <c r="AJ11" s="16">
        <v>0.159574468085106</v>
      </c>
      <c r="AK11" s="16">
        <v>0.105263157894737</v>
      </c>
      <c r="AL11" s="16">
        <v>8.6419753086419707E-2</v>
      </c>
      <c r="AM11" s="16">
        <v>9.4488188976377993E-2</v>
      </c>
      <c r="AN11" s="16"/>
      <c r="AO11" s="16">
        <v>0.15116279069767399</v>
      </c>
      <c r="AP11" s="16">
        <v>0.100529100529101</v>
      </c>
      <c r="AQ11" s="16">
        <v>5.7553956834532398E-2</v>
      </c>
      <c r="AR11" s="16">
        <v>8.4507042253521097E-2</v>
      </c>
      <c r="AS11" s="16">
        <v>0.125</v>
      </c>
      <c r="AT11" s="16">
        <v>0.15384615384615399</v>
      </c>
      <c r="AU11" s="16"/>
      <c r="AV11" s="16">
        <v>0</v>
      </c>
      <c r="AW11" s="16">
        <v>0.5</v>
      </c>
      <c r="AX11" s="16">
        <v>0.11688311688311701</v>
      </c>
      <c r="AY11" s="16">
        <v>0.1</v>
      </c>
      <c r="AZ11" s="16">
        <v>0.25</v>
      </c>
      <c r="BA11" s="16">
        <v>4.2553191489361701E-2</v>
      </c>
      <c r="BB11" s="16">
        <v>0.17105263157894701</v>
      </c>
      <c r="BC11" s="16">
        <v>5.2631578947368397E-2</v>
      </c>
      <c r="BD11" s="16">
        <v>0.230769230769231</v>
      </c>
      <c r="BE11" s="16">
        <v>9.9378881987577605E-2</v>
      </c>
      <c r="BF11" s="16">
        <v>7.2289156626505993E-2</v>
      </c>
      <c r="BG11" s="16">
        <v>0.18181818181818199</v>
      </c>
      <c r="BH11" s="16">
        <v>0.115942028985507</v>
      </c>
      <c r="BI11" s="16">
        <v>0</v>
      </c>
      <c r="BJ11" s="16">
        <v>0</v>
      </c>
      <c r="BK11" s="16">
        <v>0.22222222222222199</v>
      </c>
      <c r="BL11" s="16">
        <v>0.1875</v>
      </c>
      <c r="BM11" s="16">
        <v>0.05</v>
      </c>
      <c r="BN11" s="16">
        <v>4.5454545454545497E-2</v>
      </c>
      <c r="BO11" s="16"/>
      <c r="BP11" s="16">
        <v>0.10377358490565999</v>
      </c>
      <c r="BQ11" s="16"/>
      <c r="BR11" s="16">
        <v>9.8275862068965505E-2</v>
      </c>
      <c r="BS11" s="16"/>
      <c r="BT11" s="16">
        <v>0.116550116550117</v>
      </c>
    </row>
    <row r="12" spans="2:72" ht="32" x14ac:dyDescent="0.2">
      <c r="B12" s="17" t="s">
        <v>264</v>
      </c>
      <c r="C12" s="16">
        <v>4.4692737430167599E-2</v>
      </c>
      <c r="D12" s="16">
        <v>4.6511627906976702E-2</v>
      </c>
      <c r="E12" s="16">
        <v>2.7777777777777801E-2</v>
      </c>
      <c r="F12" s="16">
        <v>3.4482758620689703E-2</v>
      </c>
      <c r="G12" s="16">
        <v>0.02</v>
      </c>
      <c r="H12" s="16">
        <v>8.5714285714285701E-2</v>
      </c>
      <c r="I12" s="16">
        <v>5.1282051282051301E-2</v>
      </c>
      <c r="J12" s="16">
        <v>2.2222222222222199E-2</v>
      </c>
      <c r="K12" s="16">
        <v>4.5454545454545497E-2</v>
      </c>
      <c r="L12" s="16">
        <v>3.03030303030303E-2</v>
      </c>
      <c r="M12" s="16">
        <v>6.8965517241379296E-2</v>
      </c>
      <c r="N12" s="16">
        <v>0.125</v>
      </c>
      <c r="O12" s="16">
        <v>0</v>
      </c>
      <c r="P12" s="16"/>
      <c r="Q12" s="16">
        <v>2.7027027027027001E-2</v>
      </c>
      <c r="R12" s="16">
        <v>0</v>
      </c>
      <c r="S12" s="16">
        <v>2.8571428571428598E-2</v>
      </c>
      <c r="T12" s="16">
        <v>6.8181818181818205E-2</v>
      </c>
      <c r="U12" s="16">
        <v>4.5454545454545497E-2</v>
      </c>
      <c r="V12" s="16">
        <v>6.4935064935064901E-2</v>
      </c>
      <c r="W12" s="16">
        <v>3.7499999999999999E-2</v>
      </c>
      <c r="X12" s="16">
        <v>0.08</v>
      </c>
      <c r="Y12" s="16">
        <v>3.7288135593220299E-2</v>
      </c>
      <c r="Z12" s="16"/>
      <c r="AA12" s="16">
        <v>4.3478260869565202E-2</v>
      </c>
      <c r="AB12" s="16">
        <v>4.59459459459459E-2</v>
      </c>
      <c r="AC12" s="16"/>
      <c r="AD12" s="16">
        <v>1.2820512820512799E-2</v>
      </c>
      <c r="AE12" s="16">
        <v>8.5714285714285701E-2</v>
      </c>
      <c r="AF12" s="16">
        <v>2.9411764705882401E-2</v>
      </c>
      <c r="AG12" s="16">
        <v>0.105263157894737</v>
      </c>
      <c r="AH12" s="16">
        <v>5.3571428571428603E-2</v>
      </c>
      <c r="AI12" s="16">
        <v>4.2857142857142899E-2</v>
      </c>
      <c r="AJ12" s="16">
        <v>3.1914893617021302E-2</v>
      </c>
      <c r="AK12" s="16">
        <v>5.2631578947368397E-2</v>
      </c>
      <c r="AL12" s="16">
        <v>0</v>
      </c>
      <c r="AM12" s="16">
        <v>5.5118110236220499E-2</v>
      </c>
      <c r="AN12" s="16"/>
      <c r="AO12" s="16">
        <v>4.2635658914728702E-2</v>
      </c>
      <c r="AP12" s="16">
        <v>3.1746031746031703E-2</v>
      </c>
      <c r="AQ12" s="16">
        <v>4.3165467625899297E-2</v>
      </c>
      <c r="AR12" s="16">
        <v>8.4507042253521097E-2</v>
      </c>
      <c r="AS12" s="16">
        <v>0.05</v>
      </c>
      <c r="AT12" s="16">
        <v>0</v>
      </c>
      <c r="AU12" s="16"/>
      <c r="AV12" s="16">
        <v>0.16666666666666699</v>
      </c>
      <c r="AW12" s="16">
        <v>0</v>
      </c>
      <c r="AX12" s="16">
        <v>6.4935064935064901E-2</v>
      </c>
      <c r="AY12" s="16">
        <v>0.1</v>
      </c>
      <c r="AZ12" s="16">
        <v>0</v>
      </c>
      <c r="BA12" s="16">
        <v>6.3829787234042507E-2</v>
      </c>
      <c r="BB12" s="16">
        <v>2.6315789473684199E-2</v>
      </c>
      <c r="BC12" s="16">
        <v>5.2631578947368397E-2</v>
      </c>
      <c r="BD12" s="16">
        <v>0</v>
      </c>
      <c r="BE12" s="16">
        <v>4.3478260869565202E-2</v>
      </c>
      <c r="BF12" s="16">
        <v>4.81927710843374E-2</v>
      </c>
      <c r="BG12" s="16">
        <v>0</v>
      </c>
      <c r="BH12" s="16">
        <v>1.4492753623188401E-2</v>
      </c>
      <c r="BI12" s="16">
        <v>6.6666666666666693E-2</v>
      </c>
      <c r="BJ12" s="16">
        <v>7.69230769230769E-2</v>
      </c>
      <c r="BK12" s="16">
        <v>2.7777777777777801E-2</v>
      </c>
      <c r="BL12" s="16">
        <v>0.125</v>
      </c>
      <c r="BM12" s="16">
        <v>0</v>
      </c>
      <c r="BN12" s="16">
        <v>0</v>
      </c>
      <c r="BO12" s="16"/>
      <c r="BP12" s="16">
        <v>4.15094339622641E-2</v>
      </c>
      <c r="BQ12" s="16"/>
      <c r="BR12" s="16">
        <v>4.6551724137931003E-2</v>
      </c>
      <c r="BS12" s="16"/>
      <c r="BT12" s="16">
        <v>3.7296037296037303E-2</v>
      </c>
    </row>
    <row r="13" spans="2:72" ht="48" x14ac:dyDescent="0.2">
      <c r="B13" s="17" t="s">
        <v>265</v>
      </c>
      <c r="C13" s="16">
        <v>5.8659217877095E-2</v>
      </c>
      <c r="D13" s="16">
        <v>4.2635658914728702E-2</v>
      </c>
      <c r="E13" s="16">
        <v>8.3333333333333301E-2</v>
      </c>
      <c r="F13" s="16">
        <v>0.10344827586206901</v>
      </c>
      <c r="G13" s="16">
        <v>0.06</v>
      </c>
      <c r="H13" s="16">
        <v>2.8571428571428598E-2</v>
      </c>
      <c r="I13" s="16">
        <v>7.69230769230769E-2</v>
      </c>
      <c r="J13" s="16">
        <v>0.11111111111111099</v>
      </c>
      <c r="K13" s="16">
        <v>4.5454545454545497E-2</v>
      </c>
      <c r="L13" s="16">
        <v>3.03030303030303E-2</v>
      </c>
      <c r="M13" s="16">
        <v>3.4482758620689703E-2</v>
      </c>
      <c r="N13" s="16">
        <v>0.125</v>
      </c>
      <c r="O13" s="16">
        <v>0</v>
      </c>
      <c r="P13" s="16"/>
      <c r="Q13" s="16">
        <v>0.27027027027027001</v>
      </c>
      <c r="R13" s="16">
        <v>0.107142857142857</v>
      </c>
      <c r="S13" s="16">
        <v>0.17142857142857101</v>
      </c>
      <c r="T13" s="16">
        <v>9.0909090909090898E-2</v>
      </c>
      <c r="U13" s="16">
        <v>4.5454545454545497E-2</v>
      </c>
      <c r="V13" s="16">
        <v>1.2987012987013E-2</v>
      </c>
      <c r="W13" s="16">
        <v>2.5000000000000001E-2</v>
      </c>
      <c r="X13" s="16">
        <v>0.04</v>
      </c>
      <c r="Y13" s="16">
        <v>3.7288135593220299E-2</v>
      </c>
      <c r="Z13" s="16"/>
      <c r="AA13" s="16">
        <v>8.1159420289855094E-2</v>
      </c>
      <c r="AB13" s="16">
        <v>3.7837837837837798E-2</v>
      </c>
      <c r="AC13" s="16"/>
      <c r="AD13" s="16">
        <v>0.102564102564103</v>
      </c>
      <c r="AE13" s="16">
        <v>0.2</v>
      </c>
      <c r="AF13" s="16">
        <v>0.11764705882352899</v>
      </c>
      <c r="AG13" s="16">
        <v>8.7719298245614002E-2</v>
      </c>
      <c r="AH13" s="16">
        <v>3.5714285714285698E-2</v>
      </c>
      <c r="AI13" s="16">
        <v>1.4285714285714299E-2</v>
      </c>
      <c r="AJ13" s="16">
        <v>3.1914893617021302E-2</v>
      </c>
      <c r="AK13" s="16">
        <v>1.3157894736842099E-2</v>
      </c>
      <c r="AL13" s="16">
        <v>3.7037037037037E-2</v>
      </c>
      <c r="AM13" s="16">
        <v>5.5118110236220499E-2</v>
      </c>
      <c r="AN13" s="16"/>
      <c r="AO13" s="16">
        <v>6.2015503875968998E-2</v>
      </c>
      <c r="AP13" s="16">
        <v>5.29100529100529E-2</v>
      </c>
      <c r="AQ13" s="16">
        <v>7.1942446043165506E-2</v>
      </c>
      <c r="AR13" s="16">
        <v>1.4084507042253501E-2</v>
      </c>
      <c r="AS13" s="16">
        <v>2.5000000000000001E-2</v>
      </c>
      <c r="AT13" s="16">
        <v>0.230769230769231</v>
      </c>
      <c r="AU13" s="16"/>
      <c r="AV13" s="16">
        <v>0</v>
      </c>
      <c r="AW13" s="16">
        <v>0</v>
      </c>
      <c r="AX13" s="16">
        <v>5.1948051948052E-2</v>
      </c>
      <c r="AY13" s="16">
        <v>0.3</v>
      </c>
      <c r="AZ13" s="16">
        <v>0.25</v>
      </c>
      <c r="BA13" s="16">
        <v>8.5106382978723402E-2</v>
      </c>
      <c r="BB13" s="16">
        <v>3.94736842105263E-2</v>
      </c>
      <c r="BC13" s="16">
        <v>5.2631578947368397E-2</v>
      </c>
      <c r="BD13" s="16">
        <v>7.69230769230769E-2</v>
      </c>
      <c r="BE13" s="16">
        <v>6.2111801242236003E-2</v>
      </c>
      <c r="BF13" s="16">
        <v>2.40963855421687E-2</v>
      </c>
      <c r="BG13" s="16">
        <v>0.18181818181818199</v>
      </c>
      <c r="BH13" s="16">
        <v>2.8985507246376802E-2</v>
      </c>
      <c r="BI13" s="16">
        <v>0.133333333333333</v>
      </c>
      <c r="BJ13" s="16">
        <v>0</v>
      </c>
      <c r="BK13" s="16">
        <v>2.7777777777777801E-2</v>
      </c>
      <c r="BL13" s="16">
        <v>0</v>
      </c>
      <c r="BM13" s="16">
        <v>0.2</v>
      </c>
      <c r="BN13" s="16">
        <v>9.0909090909090898E-2</v>
      </c>
      <c r="BO13" s="16"/>
      <c r="BP13" s="16">
        <v>5.8490566037735801E-2</v>
      </c>
      <c r="BQ13" s="16"/>
      <c r="BR13" s="16">
        <v>6.5517241379310406E-2</v>
      </c>
      <c r="BS13" s="16"/>
      <c r="BT13" s="16">
        <v>4.4289044289044302E-2</v>
      </c>
    </row>
    <row r="14" spans="2:72" ht="16" x14ac:dyDescent="0.2">
      <c r="B14" s="17" t="s">
        <v>122</v>
      </c>
      <c r="C14" s="18">
        <v>3.7709497206703899E-2</v>
      </c>
      <c r="D14" s="18">
        <v>3.1007751937984499E-2</v>
      </c>
      <c r="E14" s="18">
        <v>5.5555555555555601E-2</v>
      </c>
      <c r="F14" s="18">
        <v>0</v>
      </c>
      <c r="G14" s="18">
        <v>0</v>
      </c>
      <c r="H14" s="18">
        <v>2.8571428571428598E-2</v>
      </c>
      <c r="I14" s="18">
        <v>3.8461538461538498E-2</v>
      </c>
      <c r="J14" s="18">
        <v>8.8888888888888906E-2</v>
      </c>
      <c r="K14" s="18">
        <v>0</v>
      </c>
      <c r="L14" s="18">
        <v>7.5757575757575801E-2</v>
      </c>
      <c r="M14" s="18">
        <v>3.4482758620689703E-2</v>
      </c>
      <c r="N14" s="18">
        <v>0</v>
      </c>
      <c r="O14" s="18">
        <v>0.125</v>
      </c>
      <c r="P14" s="18"/>
      <c r="Q14" s="18">
        <v>0.135135135135135</v>
      </c>
      <c r="R14" s="18">
        <v>0.17857142857142899</v>
      </c>
      <c r="S14" s="18">
        <v>8.5714285714285701E-2</v>
      </c>
      <c r="T14" s="18">
        <v>6.8181818181818205E-2</v>
      </c>
      <c r="U14" s="18">
        <v>4.5454545454545497E-2</v>
      </c>
      <c r="V14" s="18">
        <v>3.8961038961039002E-2</v>
      </c>
      <c r="W14" s="18">
        <v>0</v>
      </c>
      <c r="X14" s="18">
        <v>0</v>
      </c>
      <c r="Y14" s="18">
        <v>1.6949152542372899E-2</v>
      </c>
      <c r="Z14" s="18"/>
      <c r="AA14" s="18">
        <v>6.08695652173913E-2</v>
      </c>
      <c r="AB14" s="18">
        <v>1.35135135135135E-2</v>
      </c>
      <c r="AC14" s="18"/>
      <c r="AD14" s="18">
        <v>0.141025641025641</v>
      </c>
      <c r="AE14" s="18">
        <v>5.7142857142857099E-2</v>
      </c>
      <c r="AF14" s="18">
        <v>5.8823529411764698E-2</v>
      </c>
      <c r="AG14" s="18">
        <v>3.5087719298245598E-2</v>
      </c>
      <c r="AH14" s="18">
        <v>1.7857142857142901E-2</v>
      </c>
      <c r="AI14" s="18">
        <v>2.8571428571428598E-2</v>
      </c>
      <c r="AJ14" s="18">
        <v>2.1276595744680899E-2</v>
      </c>
      <c r="AK14" s="18">
        <v>0</v>
      </c>
      <c r="AL14" s="18">
        <v>2.4691358024691398E-2</v>
      </c>
      <c r="AM14" s="18">
        <v>2.3622047244094498E-2</v>
      </c>
      <c r="AN14" s="18"/>
      <c r="AO14" s="18">
        <v>5.4263565891472902E-2</v>
      </c>
      <c r="AP14" s="18">
        <v>2.6455026455026499E-2</v>
      </c>
      <c r="AQ14" s="18">
        <v>3.5971223021582698E-2</v>
      </c>
      <c r="AR14" s="18">
        <v>1.4084507042253501E-2</v>
      </c>
      <c r="AS14" s="18">
        <v>0</v>
      </c>
      <c r="AT14" s="18">
        <v>0</v>
      </c>
      <c r="AU14" s="18"/>
      <c r="AV14" s="18">
        <v>0</v>
      </c>
      <c r="AW14" s="18">
        <v>0</v>
      </c>
      <c r="AX14" s="18">
        <v>0</v>
      </c>
      <c r="AY14" s="18">
        <v>0</v>
      </c>
      <c r="AZ14" s="18">
        <v>0.25</v>
      </c>
      <c r="BA14" s="18">
        <v>2.1276595744680899E-2</v>
      </c>
      <c r="BB14" s="18">
        <v>1.3157894736842099E-2</v>
      </c>
      <c r="BC14" s="18">
        <v>0</v>
      </c>
      <c r="BD14" s="18">
        <v>7.69230769230769E-2</v>
      </c>
      <c r="BE14" s="18">
        <v>1.8633540372670801E-2</v>
      </c>
      <c r="BF14" s="18">
        <v>3.6144578313252997E-2</v>
      </c>
      <c r="BG14" s="18">
        <v>0</v>
      </c>
      <c r="BH14" s="18">
        <v>8.6956521739130405E-2</v>
      </c>
      <c r="BI14" s="18">
        <v>6.6666666666666693E-2</v>
      </c>
      <c r="BJ14" s="18">
        <v>0</v>
      </c>
      <c r="BK14" s="18">
        <v>5.5555555555555601E-2</v>
      </c>
      <c r="BL14" s="18">
        <v>3.125E-2</v>
      </c>
      <c r="BM14" s="18">
        <v>0.2</v>
      </c>
      <c r="BN14" s="18">
        <v>0.13636363636363599</v>
      </c>
      <c r="BO14" s="18"/>
      <c r="BP14" s="18">
        <v>2.83018867924528E-2</v>
      </c>
      <c r="BQ14" s="18"/>
      <c r="BR14" s="18">
        <v>3.2758620689655203E-2</v>
      </c>
      <c r="BS14" s="18"/>
      <c r="BT14" s="18">
        <v>3.2634032634032598E-2</v>
      </c>
    </row>
    <row r="15" spans="2:72" x14ac:dyDescent="0.2">
      <c r="B15" s="15" t="s">
        <v>125</v>
      </c>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BT1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272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267</v>
      </c>
      <c r="C8" s="16">
        <v>0.34357541899441302</v>
      </c>
      <c r="D8" s="16">
        <v>0.42635658914728702</v>
      </c>
      <c r="E8" s="16">
        <v>0.23611111111111099</v>
      </c>
      <c r="F8" s="16">
        <v>0.27586206896551702</v>
      </c>
      <c r="G8" s="16">
        <v>0.26</v>
      </c>
      <c r="H8" s="16">
        <v>0.34285714285714303</v>
      </c>
      <c r="I8" s="16">
        <v>0.33333333333333298</v>
      </c>
      <c r="J8" s="16">
        <v>0.33333333333333298</v>
      </c>
      <c r="K8" s="16">
        <v>0.36363636363636398</v>
      </c>
      <c r="L8" s="16">
        <v>0.25757575757575801</v>
      </c>
      <c r="M8" s="16">
        <v>0.37931034482758602</v>
      </c>
      <c r="N8" s="16">
        <v>0.29166666666666702</v>
      </c>
      <c r="O8" s="16">
        <v>0.25</v>
      </c>
      <c r="P8" s="16"/>
      <c r="Q8" s="16">
        <v>0.32432432432432401</v>
      </c>
      <c r="R8" s="16">
        <v>0.25</v>
      </c>
      <c r="S8" s="16">
        <v>0.34285714285714303</v>
      </c>
      <c r="T8" s="16">
        <v>0.18181818181818199</v>
      </c>
      <c r="U8" s="16">
        <v>0.40909090909090901</v>
      </c>
      <c r="V8" s="16">
        <v>0.22077922077922099</v>
      </c>
      <c r="W8" s="16">
        <v>0.27500000000000002</v>
      </c>
      <c r="X8" s="16">
        <v>0.30666666666666698</v>
      </c>
      <c r="Y8" s="16">
        <v>0.43050847457627101</v>
      </c>
      <c r="Z8" s="16"/>
      <c r="AA8" s="16">
        <v>0.27826086956521701</v>
      </c>
      <c r="AB8" s="16">
        <v>0.40540540540540498</v>
      </c>
      <c r="AC8" s="16"/>
      <c r="AD8" s="16">
        <v>0.230769230769231</v>
      </c>
      <c r="AE8" s="16">
        <v>0.25714285714285701</v>
      </c>
      <c r="AF8" s="16">
        <v>0.23529411764705899</v>
      </c>
      <c r="AG8" s="16">
        <v>0.175438596491228</v>
      </c>
      <c r="AH8" s="16">
        <v>0.30357142857142899</v>
      </c>
      <c r="AI8" s="16">
        <v>0.28571428571428598</v>
      </c>
      <c r="AJ8" s="16">
        <v>0.37234042553191499</v>
      </c>
      <c r="AK8" s="16">
        <v>0.48684210526315802</v>
      </c>
      <c r="AL8" s="16">
        <v>0.34567901234567899</v>
      </c>
      <c r="AM8" s="16">
        <v>0.50393700787401596</v>
      </c>
      <c r="AN8" s="16"/>
      <c r="AO8" s="16">
        <v>0.23643410852713201</v>
      </c>
      <c r="AP8" s="16">
        <v>0.32804232804232802</v>
      </c>
      <c r="AQ8" s="16">
        <v>0.41726618705036</v>
      </c>
      <c r="AR8" s="16">
        <v>0.45070422535211302</v>
      </c>
      <c r="AS8" s="16">
        <v>0.67500000000000004</v>
      </c>
      <c r="AT8" s="16">
        <v>0.38461538461538503</v>
      </c>
      <c r="AU8" s="16"/>
      <c r="AV8" s="16">
        <v>0.33333333333333298</v>
      </c>
      <c r="AW8" s="16">
        <v>0</v>
      </c>
      <c r="AX8" s="16">
        <v>0.58441558441558406</v>
      </c>
      <c r="AY8" s="16">
        <v>0.2</v>
      </c>
      <c r="AZ8" s="16">
        <v>0</v>
      </c>
      <c r="BA8" s="16">
        <v>0.36170212765957399</v>
      </c>
      <c r="BB8" s="16">
        <v>0.40789473684210498</v>
      </c>
      <c r="BC8" s="16">
        <v>0.157894736842105</v>
      </c>
      <c r="BD8" s="16">
        <v>0.30769230769230799</v>
      </c>
      <c r="BE8" s="16">
        <v>0.38509316770186303</v>
      </c>
      <c r="BF8" s="16">
        <v>0.373493975903614</v>
      </c>
      <c r="BG8" s="16">
        <v>0.27272727272727298</v>
      </c>
      <c r="BH8" s="16">
        <v>0.26086956521739102</v>
      </c>
      <c r="BI8" s="16">
        <v>0.33333333333333298</v>
      </c>
      <c r="BJ8" s="16">
        <v>0.15384615384615399</v>
      </c>
      <c r="BK8" s="16">
        <v>0</v>
      </c>
      <c r="BL8" s="16">
        <v>0.28125</v>
      </c>
      <c r="BM8" s="16">
        <v>0.35</v>
      </c>
      <c r="BN8" s="16">
        <v>0.22727272727272699</v>
      </c>
      <c r="BO8" s="16"/>
      <c r="BP8" s="16">
        <v>0.40943396226415102</v>
      </c>
      <c r="BQ8" s="16"/>
      <c r="BR8" s="16">
        <v>0.36896551724137899</v>
      </c>
      <c r="BS8" s="16"/>
      <c r="BT8" s="16">
        <v>0.386946386946387</v>
      </c>
    </row>
    <row r="9" spans="2:72" ht="16" x14ac:dyDescent="0.2">
      <c r="B9" s="17" t="s">
        <v>268</v>
      </c>
      <c r="C9" s="16">
        <v>0.41340782122905001</v>
      </c>
      <c r="D9" s="16">
        <v>0.387596899224806</v>
      </c>
      <c r="E9" s="16">
        <v>0.34722222222222199</v>
      </c>
      <c r="F9" s="16">
        <v>0.48275862068965503</v>
      </c>
      <c r="G9" s="16">
        <v>0.5</v>
      </c>
      <c r="H9" s="16">
        <v>0.371428571428571</v>
      </c>
      <c r="I9" s="16">
        <v>0.44871794871794901</v>
      </c>
      <c r="J9" s="16">
        <v>0.37777777777777799</v>
      </c>
      <c r="K9" s="16">
        <v>0.5</v>
      </c>
      <c r="L9" s="16">
        <v>0.45454545454545497</v>
      </c>
      <c r="M9" s="16">
        <v>0.34482758620689702</v>
      </c>
      <c r="N9" s="16">
        <v>0.45833333333333298</v>
      </c>
      <c r="O9" s="16">
        <v>0.625</v>
      </c>
      <c r="P9" s="16"/>
      <c r="Q9" s="16">
        <v>0.162162162162162</v>
      </c>
      <c r="R9" s="16">
        <v>0.35714285714285698</v>
      </c>
      <c r="S9" s="16">
        <v>0.45714285714285702</v>
      </c>
      <c r="T9" s="16">
        <v>0.5</v>
      </c>
      <c r="U9" s="16">
        <v>0.38636363636363602</v>
      </c>
      <c r="V9" s="16">
        <v>0.45454545454545497</v>
      </c>
      <c r="W9" s="16">
        <v>0.42499999999999999</v>
      </c>
      <c r="X9" s="16">
        <v>0.56000000000000005</v>
      </c>
      <c r="Y9" s="16">
        <v>0.38644067796610199</v>
      </c>
      <c r="Z9" s="16"/>
      <c r="AA9" s="16">
        <v>0.405797101449275</v>
      </c>
      <c r="AB9" s="16">
        <v>0.42162162162162198</v>
      </c>
      <c r="AC9" s="16"/>
      <c r="AD9" s="16">
        <v>0.35897435897435898</v>
      </c>
      <c r="AE9" s="16">
        <v>0.42857142857142899</v>
      </c>
      <c r="AF9" s="16">
        <v>0.41176470588235298</v>
      </c>
      <c r="AG9" s="16">
        <v>0.52631578947368396</v>
      </c>
      <c r="AH9" s="16">
        <v>0.375</v>
      </c>
      <c r="AI9" s="16">
        <v>0.442857142857143</v>
      </c>
      <c r="AJ9" s="16">
        <v>0.42553191489361702</v>
      </c>
      <c r="AK9" s="16">
        <v>0.394736842105263</v>
      </c>
      <c r="AL9" s="16">
        <v>0.48148148148148101</v>
      </c>
      <c r="AM9" s="16">
        <v>0.35433070866141703</v>
      </c>
      <c r="AN9" s="16"/>
      <c r="AO9" s="16">
        <v>0.43023255813953498</v>
      </c>
      <c r="AP9" s="16">
        <v>0.455026455026455</v>
      </c>
      <c r="AQ9" s="16">
        <v>0.410071942446043</v>
      </c>
      <c r="AR9" s="16">
        <v>0.38028169014084501</v>
      </c>
      <c r="AS9" s="16">
        <v>0.25</v>
      </c>
      <c r="AT9" s="16">
        <v>0.230769230769231</v>
      </c>
      <c r="AU9" s="16"/>
      <c r="AV9" s="16">
        <v>0.33333333333333298</v>
      </c>
      <c r="AW9" s="16">
        <v>0.5</v>
      </c>
      <c r="AX9" s="16">
        <v>0.27272727272727298</v>
      </c>
      <c r="AY9" s="16">
        <v>0.5</v>
      </c>
      <c r="AZ9" s="16">
        <v>0.5</v>
      </c>
      <c r="BA9" s="16">
        <v>0.44680851063829802</v>
      </c>
      <c r="BB9" s="16">
        <v>0.42105263157894701</v>
      </c>
      <c r="BC9" s="16">
        <v>0.47368421052631599</v>
      </c>
      <c r="BD9" s="16">
        <v>0.30769230769230799</v>
      </c>
      <c r="BE9" s="16">
        <v>0.453416149068323</v>
      </c>
      <c r="BF9" s="16">
        <v>0.373493975903614</v>
      </c>
      <c r="BG9" s="16">
        <v>0.36363636363636398</v>
      </c>
      <c r="BH9" s="16">
        <v>0.53623188405797095</v>
      </c>
      <c r="BI9" s="16">
        <v>0.2</v>
      </c>
      <c r="BJ9" s="16">
        <v>0.38461538461538503</v>
      </c>
      <c r="BK9" s="16">
        <v>0.5</v>
      </c>
      <c r="BL9" s="16">
        <v>0.375</v>
      </c>
      <c r="BM9" s="16">
        <v>0.35</v>
      </c>
      <c r="BN9" s="16">
        <v>0.40909090909090901</v>
      </c>
      <c r="BO9" s="16"/>
      <c r="BP9" s="16">
        <v>0.40377358490566001</v>
      </c>
      <c r="BQ9" s="16"/>
      <c r="BR9" s="16">
        <v>0.41034482758620699</v>
      </c>
      <c r="BS9" s="16"/>
      <c r="BT9" s="16">
        <v>0.417249417249417</v>
      </c>
    </row>
    <row r="10" spans="2:72" ht="16" x14ac:dyDescent="0.2">
      <c r="B10" s="17" t="s">
        <v>269</v>
      </c>
      <c r="C10" s="16">
        <v>0.122905027932961</v>
      </c>
      <c r="D10" s="16">
        <v>7.3643410852713198E-2</v>
      </c>
      <c r="E10" s="16">
        <v>0.22222222222222199</v>
      </c>
      <c r="F10" s="16">
        <v>0.13793103448275901</v>
      </c>
      <c r="G10" s="16">
        <v>0.14000000000000001</v>
      </c>
      <c r="H10" s="16">
        <v>0.25714285714285701</v>
      </c>
      <c r="I10" s="16">
        <v>0.102564102564103</v>
      </c>
      <c r="J10" s="16">
        <v>0.11111111111111099</v>
      </c>
      <c r="K10" s="16">
        <v>4.5454545454545497E-2</v>
      </c>
      <c r="L10" s="16">
        <v>0.15151515151515199</v>
      </c>
      <c r="M10" s="16">
        <v>0.17241379310344801</v>
      </c>
      <c r="N10" s="16">
        <v>0.125</v>
      </c>
      <c r="O10" s="16">
        <v>0.125</v>
      </c>
      <c r="P10" s="16"/>
      <c r="Q10" s="16">
        <v>0.27027027027027001</v>
      </c>
      <c r="R10" s="16">
        <v>0.214285714285714</v>
      </c>
      <c r="S10" s="16">
        <v>8.5714285714285701E-2</v>
      </c>
      <c r="T10" s="16">
        <v>0.204545454545455</v>
      </c>
      <c r="U10" s="16">
        <v>9.0909090909090898E-2</v>
      </c>
      <c r="V10" s="16">
        <v>0.12987012987013</v>
      </c>
      <c r="W10" s="16">
        <v>0.17499999999999999</v>
      </c>
      <c r="X10" s="16">
        <v>5.3333333333333302E-2</v>
      </c>
      <c r="Y10" s="16">
        <v>9.4915254237288096E-2</v>
      </c>
      <c r="Z10" s="16"/>
      <c r="AA10" s="16">
        <v>0.16231884057970999</v>
      </c>
      <c r="AB10" s="16">
        <v>8.6486486486486505E-2</v>
      </c>
      <c r="AC10" s="16"/>
      <c r="AD10" s="16">
        <v>0.243589743589744</v>
      </c>
      <c r="AE10" s="16">
        <v>0.17142857142857101</v>
      </c>
      <c r="AF10" s="16">
        <v>0.17647058823529399</v>
      </c>
      <c r="AG10" s="16">
        <v>0.157894736842105</v>
      </c>
      <c r="AH10" s="16">
        <v>0.17857142857142899</v>
      </c>
      <c r="AI10" s="16">
        <v>7.1428571428571397E-2</v>
      </c>
      <c r="AJ10" s="16">
        <v>0.10638297872340401</v>
      </c>
      <c r="AK10" s="16">
        <v>7.8947368421052599E-2</v>
      </c>
      <c r="AL10" s="16">
        <v>7.4074074074074098E-2</v>
      </c>
      <c r="AM10" s="16">
        <v>7.0866141732283505E-2</v>
      </c>
      <c r="AN10" s="16"/>
      <c r="AO10" s="16">
        <v>0.18217054263565899</v>
      </c>
      <c r="AP10" s="16">
        <v>0.126984126984127</v>
      </c>
      <c r="AQ10" s="16">
        <v>6.4748201438848907E-2</v>
      </c>
      <c r="AR10" s="16">
        <v>8.4507042253521097E-2</v>
      </c>
      <c r="AS10" s="16">
        <v>2.5000000000000001E-2</v>
      </c>
      <c r="AT10" s="16">
        <v>0</v>
      </c>
      <c r="AU10" s="16"/>
      <c r="AV10" s="16">
        <v>0</v>
      </c>
      <c r="AW10" s="16">
        <v>0.5</v>
      </c>
      <c r="AX10" s="16">
        <v>7.7922077922077906E-2</v>
      </c>
      <c r="AY10" s="16">
        <v>0</v>
      </c>
      <c r="AZ10" s="16">
        <v>0</v>
      </c>
      <c r="BA10" s="16">
        <v>0.14893617021276601</v>
      </c>
      <c r="BB10" s="16">
        <v>7.8947368421052599E-2</v>
      </c>
      <c r="BC10" s="16">
        <v>0.157894736842105</v>
      </c>
      <c r="BD10" s="16">
        <v>0.230769230769231</v>
      </c>
      <c r="BE10" s="16">
        <v>0.105590062111801</v>
      </c>
      <c r="BF10" s="16">
        <v>0.120481927710843</v>
      </c>
      <c r="BG10" s="16">
        <v>0.18181818181818199</v>
      </c>
      <c r="BH10" s="16">
        <v>8.6956521739130405E-2</v>
      </c>
      <c r="BI10" s="16">
        <v>0.33333333333333298</v>
      </c>
      <c r="BJ10" s="16">
        <v>7.69230769230769E-2</v>
      </c>
      <c r="BK10" s="16">
        <v>0.30555555555555602</v>
      </c>
      <c r="BL10" s="16">
        <v>0.15625</v>
      </c>
      <c r="BM10" s="16">
        <v>0.15</v>
      </c>
      <c r="BN10" s="16">
        <v>9.0909090909090898E-2</v>
      </c>
      <c r="BO10" s="16"/>
      <c r="BP10" s="16">
        <v>0.10377358490565999</v>
      </c>
      <c r="BQ10" s="16"/>
      <c r="BR10" s="16">
        <v>0.11034482758620701</v>
      </c>
      <c r="BS10" s="16"/>
      <c r="BT10" s="16">
        <v>0.10955710955711</v>
      </c>
    </row>
    <row r="11" spans="2:72" ht="16" x14ac:dyDescent="0.2">
      <c r="B11" s="17" t="s">
        <v>270</v>
      </c>
      <c r="C11" s="16">
        <v>7.4022346368715103E-2</v>
      </c>
      <c r="D11" s="16">
        <v>6.9767441860465101E-2</v>
      </c>
      <c r="E11" s="16">
        <v>8.3333333333333301E-2</v>
      </c>
      <c r="F11" s="16">
        <v>6.8965517241379296E-2</v>
      </c>
      <c r="G11" s="16">
        <v>0.06</v>
      </c>
      <c r="H11" s="16">
        <v>2.8571428571428598E-2</v>
      </c>
      <c r="I11" s="16">
        <v>7.69230769230769E-2</v>
      </c>
      <c r="J11" s="16">
        <v>8.8888888888888906E-2</v>
      </c>
      <c r="K11" s="16">
        <v>9.0909090909090898E-2</v>
      </c>
      <c r="L11" s="16">
        <v>9.0909090909090898E-2</v>
      </c>
      <c r="M11" s="16">
        <v>6.8965517241379296E-2</v>
      </c>
      <c r="N11" s="16">
        <v>0.125</v>
      </c>
      <c r="O11" s="16">
        <v>0</v>
      </c>
      <c r="P11" s="16"/>
      <c r="Q11" s="16">
        <v>0.108108108108108</v>
      </c>
      <c r="R11" s="16">
        <v>0.14285714285714299</v>
      </c>
      <c r="S11" s="16">
        <v>5.7142857142857099E-2</v>
      </c>
      <c r="T11" s="16">
        <v>4.5454545454545497E-2</v>
      </c>
      <c r="U11" s="16">
        <v>6.8181818181818205E-2</v>
      </c>
      <c r="V11" s="16">
        <v>0.12987012987013</v>
      </c>
      <c r="W11" s="16">
        <v>8.7499999999999994E-2</v>
      </c>
      <c r="X11" s="16">
        <v>6.6666666666666693E-2</v>
      </c>
      <c r="Y11" s="16">
        <v>5.4237288135593198E-2</v>
      </c>
      <c r="Z11" s="16"/>
      <c r="AA11" s="16">
        <v>9.2753623188405798E-2</v>
      </c>
      <c r="AB11" s="16">
        <v>5.6756756756756802E-2</v>
      </c>
      <c r="AC11" s="16"/>
      <c r="AD11" s="16">
        <v>6.4102564102564097E-2</v>
      </c>
      <c r="AE11" s="16">
        <v>0.114285714285714</v>
      </c>
      <c r="AF11" s="16">
        <v>0.11764705882352899</v>
      </c>
      <c r="AG11" s="16">
        <v>7.0175438596491196E-2</v>
      </c>
      <c r="AH11" s="16">
        <v>0.14285714285714299</v>
      </c>
      <c r="AI11" s="16">
        <v>0.14285714285714299</v>
      </c>
      <c r="AJ11" s="16">
        <v>4.2553191489361701E-2</v>
      </c>
      <c r="AK11" s="16">
        <v>3.94736842105263E-2</v>
      </c>
      <c r="AL11" s="16">
        <v>4.9382716049382699E-2</v>
      </c>
      <c r="AM11" s="16">
        <v>4.7244094488188997E-2</v>
      </c>
      <c r="AN11" s="16"/>
      <c r="AO11" s="16">
        <v>9.3023255813953501E-2</v>
      </c>
      <c r="AP11" s="16">
        <v>6.3492063492063502E-2</v>
      </c>
      <c r="AQ11" s="16">
        <v>6.4748201438848907E-2</v>
      </c>
      <c r="AR11" s="16">
        <v>5.63380281690141E-2</v>
      </c>
      <c r="AS11" s="16">
        <v>0.05</v>
      </c>
      <c r="AT11" s="16">
        <v>7.69230769230769E-2</v>
      </c>
      <c r="AU11" s="16"/>
      <c r="AV11" s="16">
        <v>0.33333333333333298</v>
      </c>
      <c r="AW11" s="16">
        <v>0</v>
      </c>
      <c r="AX11" s="16">
        <v>5.1948051948052E-2</v>
      </c>
      <c r="AY11" s="16">
        <v>0.2</v>
      </c>
      <c r="AZ11" s="16">
        <v>0.25</v>
      </c>
      <c r="BA11" s="16">
        <v>4.2553191489361701E-2</v>
      </c>
      <c r="BB11" s="16">
        <v>6.5789473684210495E-2</v>
      </c>
      <c r="BC11" s="16">
        <v>5.2631578947368397E-2</v>
      </c>
      <c r="BD11" s="16">
        <v>7.69230769230769E-2</v>
      </c>
      <c r="BE11" s="16">
        <v>4.3478260869565202E-2</v>
      </c>
      <c r="BF11" s="16">
        <v>9.6385542168674704E-2</v>
      </c>
      <c r="BG11" s="16">
        <v>0.18181818181818199</v>
      </c>
      <c r="BH11" s="16">
        <v>5.7971014492753603E-2</v>
      </c>
      <c r="BI11" s="16">
        <v>6.6666666666666693E-2</v>
      </c>
      <c r="BJ11" s="16">
        <v>0.15384615384615399</v>
      </c>
      <c r="BK11" s="16">
        <v>8.3333333333333301E-2</v>
      </c>
      <c r="BL11" s="16">
        <v>0.125</v>
      </c>
      <c r="BM11" s="16">
        <v>0</v>
      </c>
      <c r="BN11" s="16">
        <v>0.18181818181818199</v>
      </c>
      <c r="BO11" s="16"/>
      <c r="BP11" s="16">
        <v>4.71698113207547E-2</v>
      </c>
      <c r="BQ11" s="16"/>
      <c r="BR11" s="16">
        <v>6.5517241379310406E-2</v>
      </c>
      <c r="BS11" s="16"/>
      <c r="BT11" s="16">
        <v>5.82750582750583E-2</v>
      </c>
    </row>
    <row r="12" spans="2:72" ht="16" x14ac:dyDescent="0.2">
      <c r="B12" s="17" t="s">
        <v>271</v>
      </c>
      <c r="C12" s="16">
        <v>3.7709497206703899E-2</v>
      </c>
      <c r="D12" s="16">
        <v>3.4883720930232599E-2</v>
      </c>
      <c r="E12" s="16">
        <v>9.7222222222222196E-2</v>
      </c>
      <c r="F12" s="16">
        <v>3.4482758620689703E-2</v>
      </c>
      <c r="G12" s="16">
        <v>0.04</v>
      </c>
      <c r="H12" s="16">
        <v>0</v>
      </c>
      <c r="I12" s="16">
        <v>3.8461538461538498E-2</v>
      </c>
      <c r="J12" s="16">
        <v>6.6666666666666693E-2</v>
      </c>
      <c r="K12" s="16">
        <v>0</v>
      </c>
      <c r="L12" s="16">
        <v>1.5151515151515201E-2</v>
      </c>
      <c r="M12" s="16">
        <v>3.4482758620689703E-2</v>
      </c>
      <c r="N12" s="16">
        <v>0</v>
      </c>
      <c r="O12" s="16">
        <v>0</v>
      </c>
      <c r="P12" s="16"/>
      <c r="Q12" s="16">
        <v>8.1081081081081099E-2</v>
      </c>
      <c r="R12" s="16">
        <v>3.5714285714285698E-2</v>
      </c>
      <c r="S12" s="16">
        <v>5.7142857142857099E-2</v>
      </c>
      <c r="T12" s="16">
        <v>4.5454545454545497E-2</v>
      </c>
      <c r="U12" s="16">
        <v>4.5454545454545497E-2</v>
      </c>
      <c r="V12" s="16">
        <v>5.1948051948052E-2</v>
      </c>
      <c r="W12" s="16">
        <v>3.7499999999999999E-2</v>
      </c>
      <c r="X12" s="16">
        <v>1.3333333333333299E-2</v>
      </c>
      <c r="Y12" s="16">
        <v>3.0508474576271202E-2</v>
      </c>
      <c r="Z12" s="16"/>
      <c r="AA12" s="16">
        <v>4.9275362318840603E-2</v>
      </c>
      <c r="AB12" s="16">
        <v>2.7027027027027001E-2</v>
      </c>
      <c r="AC12" s="16"/>
      <c r="AD12" s="16">
        <v>6.4102564102564097E-2</v>
      </c>
      <c r="AE12" s="16">
        <v>2.8571428571428598E-2</v>
      </c>
      <c r="AF12" s="16">
        <v>5.8823529411764698E-2</v>
      </c>
      <c r="AG12" s="16">
        <v>5.2631578947368397E-2</v>
      </c>
      <c r="AH12" s="16">
        <v>0</v>
      </c>
      <c r="AI12" s="16">
        <v>5.7142857142857099E-2</v>
      </c>
      <c r="AJ12" s="16">
        <v>4.2553191489361701E-2</v>
      </c>
      <c r="AK12" s="16">
        <v>0</v>
      </c>
      <c r="AL12" s="16">
        <v>4.9382716049382699E-2</v>
      </c>
      <c r="AM12" s="16">
        <v>2.3622047244094498E-2</v>
      </c>
      <c r="AN12" s="16"/>
      <c r="AO12" s="16">
        <v>4.6511627906976702E-2</v>
      </c>
      <c r="AP12" s="16">
        <v>1.58730158730159E-2</v>
      </c>
      <c r="AQ12" s="16">
        <v>3.5971223021582698E-2</v>
      </c>
      <c r="AR12" s="16">
        <v>2.8169014084507001E-2</v>
      </c>
      <c r="AS12" s="16">
        <v>0</v>
      </c>
      <c r="AT12" s="16">
        <v>0.30769230769230799</v>
      </c>
      <c r="AU12" s="16"/>
      <c r="AV12" s="16">
        <v>0</v>
      </c>
      <c r="AW12" s="16">
        <v>0</v>
      </c>
      <c r="AX12" s="16">
        <v>1.2987012987013E-2</v>
      </c>
      <c r="AY12" s="16">
        <v>0.1</v>
      </c>
      <c r="AZ12" s="16">
        <v>0.25</v>
      </c>
      <c r="BA12" s="16">
        <v>0</v>
      </c>
      <c r="BB12" s="16">
        <v>1.3157894736842099E-2</v>
      </c>
      <c r="BC12" s="16">
        <v>0.105263157894737</v>
      </c>
      <c r="BD12" s="16">
        <v>7.69230769230769E-2</v>
      </c>
      <c r="BE12" s="16">
        <v>1.2422360248447201E-2</v>
      </c>
      <c r="BF12" s="16">
        <v>3.6144578313252997E-2</v>
      </c>
      <c r="BG12" s="16">
        <v>0</v>
      </c>
      <c r="BH12" s="16">
        <v>1.4492753623188401E-2</v>
      </c>
      <c r="BI12" s="16">
        <v>6.6666666666666693E-2</v>
      </c>
      <c r="BJ12" s="16">
        <v>0.230769230769231</v>
      </c>
      <c r="BK12" s="16">
        <v>0.11111111111111099</v>
      </c>
      <c r="BL12" s="16">
        <v>6.25E-2</v>
      </c>
      <c r="BM12" s="16">
        <v>0.1</v>
      </c>
      <c r="BN12" s="16">
        <v>9.0909090909090898E-2</v>
      </c>
      <c r="BO12" s="16"/>
      <c r="BP12" s="16">
        <v>3.0188679245282998E-2</v>
      </c>
      <c r="BQ12" s="16"/>
      <c r="BR12" s="16">
        <v>4.13793103448276E-2</v>
      </c>
      <c r="BS12" s="16"/>
      <c r="BT12" s="16">
        <v>1.8648018648018599E-2</v>
      </c>
    </row>
    <row r="13" spans="2:72" ht="16" x14ac:dyDescent="0.2">
      <c r="B13" s="17" t="s">
        <v>122</v>
      </c>
      <c r="C13" s="18">
        <v>8.3798882681564192E-3</v>
      </c>
      <c r="D13" s="18">
        <v>7.7519379844961196E-3</v>
      </c>
      <c r="E13" s="18">
        <v>1.38888888888889E-2</v>
      </c>
      <c r="F13" s="18">
        <v>0</v>
      </c>
      <c r="G13" s="18">
        <v>0</v>
      </c>
      <c r="H13" s="18">
        <v>0</v>
      </c>
      <c r="I13" s="18">
        <v>0</v>
      </c>
      <c r="J13" s="18">
        <v>2.2222222222222199E-2</v>
      </c>
      <c r="K13" s="18">
        <v>0</v>
      </c>
      <c r="L13" s="18">
        <v>3.03030303030303E-2</v>
      </c>
      <c r="M13" s="18">
        <v>0</v>
      </c>
      <c r="N13" s="18">
        <v>0</v>
      </c>
      <c r="O13" s="18">
        <v>0</v>
      </c>
      <c r="P13" s="18"/>
      <c r="Q13" s="18">
        <v>5.4054054054054099E-2</v>
      </c>
      <c r="R13" s="18">
        <v>0</v>
      </c>
      <c r="S13" s="18">
        <v>0</v>
      </c>
      <c r="T13" s="18">
        <v>2.27272727272727E-2</v>
      </c>
      <c r="U13" s="18">
        <v>0</v>
      </c>
      <c r="V13" s="18">
        <v>1.2987012987013E-2</v>
      </c>
      <c r="W13" s="18">
        <v>0</v>
      </c>
      <c r="X13" s="18">
        <v>0</v>
      </c>
      <c r="Y13" s="18">
        <v>3.3898305084745801E-3</v>
      </c>
      <c r="Z13" s="18"/>
      <c r="AA13" s="18">
        <v>1.15942028985507E-2</v>
      </c>
      <c r="AB13" s="18">
        <v>2.7027027027026998E-3</v>
      </c>
      <c r="AC13" s="18"/>
      <c r="AD13" s="18">
        <v>3.8461538461538498E-2</v>
      </c>
      <c r="AE13" s="18">
        <v>0</v>
      </c>
      <c r="AF13" s="18">
        <v>0</v>
      </c>
      <c r="AG13" s="18">
        <v>1.7543859649122799E-2</v>
      </c>
      <c r="AH13" s="18">
        <v>0</v>
      </c>
      <c r="AI13" s="18">
        <v>0</v>
      </c>
      <c r="AJ13" s="18">
        <v>1.0638297872340399E-2</v>
      </c>
      <c r="AK13" s="18">
        <v>0</v>
      </c>
      <c r="AL13" s="18">
        <v>0</v>
      </c>
      <c r="AM13" s="18">
        <v>0</v>
      </c>
      <c r="AN13" s="18"/>
      <c r="AO13" s="18">
        <v>1.16279069767442E-2</v>
      </c>
      <c r="AP13" s="18">
        <v>1.0582010582010601E-2</v>
      </c>
      <c r="AQ13" s="18">
        <v>7.1942446043165497E-3</v>
      </c>
      <c r="AR13" s="18">
        <v>0</v>
      </c>
      <c r="AS13" s="18">
        <v>0</v>
      </c>
      <c r="AT13" s="18">
        <v>0</v>
      </c>
      <c r="AU13" s="18"/>
      <c r="AV13" s="18">
        <v>0</v>
      </c>
      <c r="AW13" s="18">
        <v>0</v>
      </c>
      <c r="AX13" s="18">
        <v>0</v>
      </c>
      <c r="AY13" s="18">
        <v>0</v>
      </c>
      <c r="AZ13" s="18">
        <v>0</v>
      </c>
      <c r="BA13" s="18">
        <v>0</v>
      </c>
      <c r="BB13" s="18">
        <v>1.3157894736842099E-2</v>
      </c>
      <c r="BC13" s="18">
        <v>5.2631578947368397E-2</v>
      </c>
      <c r="BD13" s="18">
        <v>0</v>
      </c>
      <c r="BE13" s="18">
        <v>0</v>
      </c>
      <c r="BF13" s="18">
        <v>0</v>
      </c>
      <c r="BG13" s="18">
        <v>0</v>
      </c>
      <c r="BH13" s="18">
        <v>4.3478260869565202E-2</v>
      </c>
      <c r="BI13" s="18">
        <v>0</v>
      </c>
      <c r="BJ13" s="18">
        <v>0</v>
      </c>
      <c r="BK13" s="18">
        <v>0</v>
      </c>
      <c r="BL13" s="18">
        <v>0</v>
      </c>
      <c r="BM13" s="18">
        <v>0.05</v>
      </c>
      <c r="BN13" s="18">
        <v>0</v>
      </c>
      <c r="BO13" s="18"/>
      <c r="BP13" s="18">
        <v>5.66037735849057E-3</v>
      </c>
      <c r="BQ13" s="18"/>
      <c r="BR13" s="18">
        <v>3.4482758620689698E-3</v>
      </c>
      <c r="BS13" s="18"/>
      <c r="BT13" s="18">
        <v>9.3240093240093205E-3</v>
      </c>
    </row>
    <row r="14" spans="2:72" x14ac:dyDescent="0.2">
      <c r="B14" s="15" t="s">
        <v>125</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BT21"/>
  <sheetViews>
    <sheetView showGridLines="0" topLeftCell="A2"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281</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542</v>
      </c>
      <c r="D7" s="10">
        <v>210</v>
      </c>
      <c r="E7" s="10">
        <v>42</v>
      </c>
      <c r="F7" s="10">
        <v>22</v>
      </c>
      <c r="G7" s="10">
        <v>38</v>
      </c>
      <c r="H7" s="10">
        <v>25</v>
      </c>
      <c r="I7" s="10">
        <v>61</v>
      </c>
      <c r="J7" s="10">
        <v>32</v>
      </c>
      <c r="K7" s="10">
        <v>19</v>
      </c>
      <c r="L7" s="10">
        <v>47</v>
      </c>
      <c r="M7" s="10">
        <v>21</v>
      </c>
      <c r="N7" s="10">
        <v>18</v>
      </c>
      <c r="O7" s="10">
        <v>7</v>
      </c>
      <c r="P7" s="10"/>
      <c r="Q7" s="10">
        <v>18</v>
      </c>
      <c r="R7" s="10">
        <v>17</v>
      </c>
      <c r="S7" s="10">
        <v>28</v>
      </c>
      <c r="T7" s="10">
        <v>30</v>
      </c>
      <c r="U7" s="10">
        <v>35</v>
      </c>
      <c r="V7" s="10">
        <v>52</v>
      </c>
      <c r="W7" s="10">
        <v>56</v>
      </c>
      <c r="X7" s="10">
        <v>65</v>
      </c>
      <c r="Y7" s="10">
        <v>241</v>
      </c>
      <c r="Z7" s="10"/>
      <c r="AA7" s="10">
        <v>236</v>
      </c>
      <c r="AB7" s="10">
        <v>306</v>
      </c>
      <c r="AC7" s="10"/>
      <c r="AD7" s="10">
        <v>46</v>
      </c>
      <c r="AE7" s="10">
        <v>24</v>
      </c>
      <c r="AF7" s="10">
        <v>22</v>
      </c>
      <c r="AG7" s="10">
        <v>40</v>
      </c>
      <c r="AH7" s="10">
        <v>38</v>
      </c>
      <c r="AI7" s="10">
        <v>51</v>
      </c>
      <c r="AJ7" s="10">
        <v>75</v>
      </c>
      <c r="AK7" s="10">
        <v>67</v>
      </c>
      <c r="AL7" s="10">
        <v>67</v>
      </c>
      <c r="AM7" s="10">
        <v>109</v>
      </c>
      <c r="AN7" s="10"/>
      <c r="AO7" s="10">
        <v>172</v>
      </c>
      <c r="AP7" s="10">
        <v>148</v>
      </c>
      <c r="AQ7" s="10">
        <v>115</v>
      </c>
      <c r="AR7" s="10">
        <v>59</v>
      </c>
      <c r="AS7" s="10">
        <v>37</v>
      </c>
      <c r="AT7" s="10">
        <v>8</v>
      </c>
      <c r="AU7" s="10"/>
      <c r="AV7" s="10">
        <v>4</v>
      </c>
      <c r="AW7" s="10">
        <v>1</v>
      </c>
      <c r="AX7" s="10">
        <v>66</v>
      </c>
      <c r="AY7" s="10">
        <v>7</v>
      </c>
      <c r="AZ7" s="10">
        <v>2</v>
      </c>
      <c r="BA7" s="10">
        <v>38</v>
      </c>
      <c r="BB7" s="10">
        <v>63</v>
      </c>
      <c r="BC7" s="10">
        <v>12</v>
      </c>
      <c r="BD7" s="10">
        <v>8</v>
      </c>
      <c r="BE7" s="10">
        <v>135</v>
      </c>
      <c r="BF7" s="10">
        <v>62</v>
      </c>
      <c r="BG7" s="10">
        <v>7</v>
      </c>
      <c r="BH7" s="10">
        <v>55</v>
      </c>
      <c r="BI7" s="10">
        <v>8</v>
      </c>
      <c r="BJ7" s="10">
        <v>7</v>
      </c>
      <c r="BK7" s="10">
        <v>18</v>
      </c>
      <c r="BL7" s="10">
        <v>21</v>
      </c>
      <c r="BM7" s="10">
        <v>14</v>
      </c>
      <c r="BN7" s="10">
        <v>14</v>
      </c>
      <c r="BO7" s="10"/>
      <c r="BP7" s="10">
        <v>431</v>
      </c>
      <c r="BQ7" s="10"/>
      <c r="BR7" s="10">
        <v>452</v>
      </c>
      <c r="BS7" s="10"/>
      <c r="BT7" s="10">
        <v>345</v>
      </c>
    </row>
    <row r="8" spans="2:72" ht="64" x14ac:dyDescent="0.2">
      <c r="B8" s="17" t="s">
        <v>273</v>
      </c>
      <c r="C8" s="16">
        <v>0.37822878228782297</v>
      </c>
      <c r="D8" s="16">
        <v>0.49523809523809498</v>
      </c>
      <c r="E8" s="16">
        <v>0.35714285714285698</v>
      </c>
      <c r="F8" s="16">
        <v>0.27272727272727298</v>
      </c>
      <c r="G8" s="16">
        <v>0.26315789473684198</v>
      </c>
      <c r="H8" s="16">
        <v>0.24</v>
      </c>
      <c r="I8" s="16">
        <v>0.39344262295082</v>
      </c>
      <c r="J8" s="16">
        <v>0.15625</v>
      </c>
      <c r="K8" s="16">
        <v>0.36842105263157898</v>
      </c>
      <c r="L8" s="16">
        <v>0.340425531914894</v>
      </c>
      <c r="M8" s="16">
        <v>0.28571428571428598</v>
      </c>
      <c r="N8" s="16">
        <v>0.27777777777777801</v>
      </c>
      <c r="O8" s="16">
        <v>0.14285714285714299</v>
      </c>
      <c r="P8" s="16"/>
      <c r="Q8" s="16">
        <v>0.22222222222222199</v>
      </c>
      <c r="R8" s="16">
        <v>0.41176470588235298</v>
      </c>
      <c r="S8" s="16">
        <v>0.35714285714285698</v>
      </c>
      <c r="T8" s="16">
        <v>0.133333333333333</v>
      </c>
      <c r="U8" s="16">
        <v>0.314285714285714</v>
      </c>
      <c r="V8" s="16">
        <v>0.40384615384615402</v>
      </c>
      <c r="W8" s="16">
        <v>0.35714285714285698</v>
      </c>
      <c r="X8" s="16">
        <v>0.30769230769230799</v>
      </c>
      <c r="Y8" s="16">
        <v>0.44813278008298801</v>
      </c>
      <c r="Z8" s="16"/>
      <c r="AA8" s="16">
        <v>0.32627118644067798</v>
      </c>
      <c r="AB8" s="16">
        <v>0.41830065359477098</v>
      </c>
      <c r="AC8" s="16"/>
      <c r="AD8" s="16">
        <v>0.30434782608695699</v>
      </c>
      <c r="AE8" s="16">
        <v>0.29166666666666702</v>
      </c>
      <c r="AF8" s="16">
        <v>0.40909090909090901</v>
      </c>
      <c r="AG8" s="16">
        <v>0.32500000000000001</v>
      </c>
      <c r="AH8" s="16">
        <v>0.44736842105263203</v>
      </c>
      <c r="AI8" s="16">
        <v>0.29411764705882398</v>
      </c>
      <c r="AJ8" s="16">
        <v>0.413333333333333</v>
      </c>
      <c r="AK8" s="16">
        <v>0.43283582089552203</v>
      </c>
      <c r="AL8" s="16">
        <v>0.29850746268656703</v>
      </c>
      <c r="AM8" s="16">
        <v>0.44954128440367003</v>
      </c>
      <c r="AN8" s="16"/>
      <c r="AO8" s="16">
        <v>0.36627906976744201</v>
      </c>
      <c r="AP8" s="16">
        <v>0.337837837837838</v>
      </c>
      <c r="AQ8" s="16">
        <v>0.46956521739130402</v>
      </c>
      <c r="AR8" s="16">
        <v>0.23728813559322001</v>
      </c>
      <c r="AS8" s="16">
        <v>0.54054054054054101</v>
      </c>
      <c r="AT8" s="16">
        <v>0.5</v>
      </c>
      <c r="AU8" s="16"/>
      <c r="AV8" s="16">
        <v>0.25</v>
      </c>
      <c r="AW8" s="16">
        <v>1</v>
      </c>
      <c r="AX8" s="16">
        <v>0.62121212121212099</v>
      </c>
      <c r="AY8" s="16">
        <v>0.28571428571428598</v>
      </c>
      <c r="AZ8" s="16">
        <v>0</v>
      </c>
      <c r="BA8" s="16">
        <v>0.36842105263157898</v>
      </c>
      <c r="BB8" s="16">
        <v>0.42857142857142899</v>
      </c>
      <c r="BC8" s="16">
        <v>0.33333333333333298</v>
      </c>
      <c r="BD8" s="16">
        <v>0.125</v>
      </c>
      <c r="BE8" s="16">
        <v>0.37037037037037002</v>
      </c>
      <c r="BF8" s="16">
        <v>0.35483870967741898</v>
      </c>
      <c r="BG8" s="16">
        <v>0.14285714285714299</v>
      </c>
      <c r="BH8" s="16">
        <v>0.236363636363636</v>
      </c>
      <c r="BI8" s="16">
        <v>0.125</v>
      </c>
      <c r="BJ8" s="16">
        <v>0.14285714285714299</v>
      </c>
      <c r="BK8" s="16">
        <v>0.33333333333333298</v>
      </c>
      <c r="BL8" s="16">
        <v>0.57142857142857095</v>
      </c>
      <c r="BM8" s="16">
        <v>0.214285714285714</v>
      </c>
      <c r="BN8" s="16">
        <v>0.35714285714285698</v>
      </c>
      <c r="BO8" s="16"/>
      <c r="BP8" s="16">
        <v>0.39907192575405998</v>
      </c>
      <c r="BQ8" s="16"/>
      <c r="BR8" s="16">
        <v>0.38495575221238898</v>
      </c>
      <c r="BS8" s="16"/>
      <c r="BT8" s="16">
        <v>0.4</v>
      </c>
    </row>
    <row r="9" spans="2:72" ht="64" x14ac:dyDescent="0.2">
      <c r="B9" s="17" t="s">
        <v>274</v>
      </c>
      <c r="C9" s="16">
        <v>0.33579335793357901</v>
      </c>
      <c r="D9" s="16">
        <v>0.3</v>
      </c>
      <c r="E9" s="16">
        <v>0.35714285714285698</v>
      </c>
      <c r="F9" s="16">
        <v>0.27272727272727298</v>
      </c>
      <c r="G9" s="16">
        <v>0.31578947368421101</v>
      </c>
      <c r="H9" s="16">
        <v>0.4</v>
      </c>
      <c r="I9" s="16">
        <v>0.29508196721311503</v>
      </c>
      <c r="J9" s="16">
        <v>0.53125</v>
      </c>
      <c r="K9" s="16">
        <v>0.31578947368421101</v>
      </c>
      <c r="L9" s="16">
        <v>0.340425531914894</v>
      </c>
      <c r="M9" s="16">
        <v>0.476190476190476</v>
      </c>
      <c r="N9" s="16">
        <v>0.27777777777777801</v>
      </c>
      <c r="O9" s="16">
        <v>0.57142857142857095</v>
      </c>
      <c r="P9" s="16"/>
      <c r="Q9" s="16">
        <v>0.11111111111111099</v>
      </c>
      <c r="R9" s="16">
        <v>0.35294117647058798</v>
      </c>
      <c r="S9" s="16">
        <v>0.14285714285714299</v>
      </c>
      <c r="T9" s="16">
        <v>0.46666666666666701</v>
      </c>
      <c r="U9" s="16">
        <v>0.314285714285714</v>
      </c>
      <c r="V9" s="16">
        <v>0.42307692307692302</v>
      </c>
      <c r="W9" s="16">
        <v>0.41071428571428598</v>
      </c>
      <c r="X9" s="16">
        <v>0.36923076923076897</v>
      </c>
      <c r="Y9" s="16">
        <v>0.31535269709543601</v>
      </c>
      <c r="Z9" s="16"/>
      <c r="AA9" s="16">
        <v>0.34745762711864397</v>
      </c>
      <c r="AB9" s="16">
        <v>0.32679738562091498</v>
      </c>
      <c r="AC9" s="16"/>
      <c r="AD9" s="16">
        <v>0.30434782608695699</v>
      </c>
      <c r="AE9" s="16">
        <v>0.41666666666666702</v>
      </c>
      <c r="AF9" s="16">
        <v>0.36363636363636398</v>
      </c>
      <c r="AG9" s="16">
        <v>0.32500000000000001</v>
      </c>
      <c r="AH9" s="16">
        <v>0.28947368421052599</v>
      </c>
      <c r="AI9" s="16">
        <v>0.43137254901960798</v>
      </c>
      <c r="AJ9" s="16">
        <v>0.34666666666666701</v>
      </c>
      <c r="AK9" s="16">
        <v>0.31343283582089598</v>
      </c>
      <c r="AL9" s="16">
        <v>0.402985074626866</v>
      </c>
      <c r="AM9" s="16">
        <v>0.26605504587155998</v>
      </c>
      <c r="AN9" s="16"/>
      <c r="AO9" s="16">
        <v>0.337209302325581</v>
      </c>
      <c r="AP9" s="16">
        <v>0.391891891891892</v>
      </c>
      <c r="AQ9" s="16">
        <v>0.25217391304347803</v>
      </c>
      <c r="AR9" s="16">
        <v>0.44067796610169502</v>
      </c>
      <c r="AS9" s="16">
        <v>0.18918918918918901</v>
      </c>
      <c r="AT9" s="16">
        <v>0.375</v>
      </c>
      <c r="AU9" s="16"/>
      <c r="AV9" s="16">
        <v>0.25</v>
      </c>
      <c r="AW9" s="16">
        <v>0</v>
      </c>
      <c r="AX9" s="16">
        <v>0.13636363636363599</v>
      </c>
      <c r="AY9" s="16">
        <v>0.42857142857142899</v>
      </c>
      <c r="AZ9" s="16">
        <v>0</v>
      </c>
      <c r="BA9" s="16">
        <v>0.28947368421052599</v>
      </c>
      <c r="BB9" s="16">
        <v>0.26984126984126999</v>
      </c>
      <c r="BC9" s="16">
        <v>0.41666666666666702</v>
      </c>
      <c r="BD9" s="16">
        <v>0.375</v>
      </c>
      <c r="BE9" s="16">
        <v>0.35555555555555601</v>
      </c>
      <c r="BF9" s="16">
        <v>0.40322580645161299</v>
      </c>
      <c r="BG9" s="16">
        <v>0.57142857142857095</v>
      </c>
      <c r="BH9" s="16">
        <v>0.45454545454545497</v>
      </c>
      <c r="BI9" s="16">
        <v>0.625</v>
      </c>
      <c r="BJ9" s="16">
        <v>0.57142857142857095</v>
      </c>
      <c r="BK9" s="16">
        <v>0.5</v>
      </c>
      <c r="BL9" s="16">
        <v>0.19047619047618999</v>
      </c>
      <c r="BM9" s="16">
        <v>0.28571428571428598</v>
      </c>
      <c r="BN9" s="16">
        <v>0.35714285714285698</v>
      </c>
      <c r="BO9" s="16"/>
      <c r="BP9" s="16">
        <v>0.31786542923433903</v>
      </c>
      <c r="BQ9" s="16"/>
      <c r="BR9" s="16">
        <v>0.30752212389380501</v>
      </c>
      <c r="BS9" s="16"/>
      <c r="BT9" s="16">
        <v>0.336231884057971</v>
      </c>
    </row>
    <row r="10" spans="2:72" ht="32" x14ac:dyDescent="0.2">
      <c r="B10" s="17" t="s">
        <v>275</v>
      </c>
      <c r="C10" s="16">
        <v>0.26937269372693701</v>
      </c>
      <c r="D10" s="16">
        <v>0.19047619047618999</v>
      </c>
      <c r="E10" s="16">
        <v>0.28571428571428598</v>
      </c>
      <c r="F10" s="16">
        <v>0.45454545454545497</v>
      </c>
      <c r="G10" s="16">
        <v>0.42105263157894701</v>
      </c>
      <c r="H10" s="16">
        <v>0.36</v>
      </c>
      <c r="I10" s="16">
        <v>0.31147540983606598</v>
      </c>
      <c r="J10" s="16">
        <v>0.28125</v>
      </c>
      <c r="K10" s="16">
        <v>0.31578947368421101</v>
      </c>
      <c r="L10" s="16">
        <v>0.25531914893617003</v>
      </c>
      <c r="M10" s="16">
        <v>0.19047619047618999</v>
      </c>
      <c r="N10" s="16">
        <v>0.38888888888888901</v>
      </c>
      <c r="O10" s="16">
        <v>0.28571428571428598</v>
      </c>
      <c r="P10" s="16"/>
      <c r="Q10" s="16">
        <v>0.5</v>
      </c>
      <c r="R10" s="16">
        <v>0.23529411764705899</v>
      </c>
      <c r="S10" s="16">
        <v>0.39285714285714302</v>
      </c>
      <c r="T10" s="16">
        <v>0.4</v>
      </c>
      <c r="U10" s="16">
        <v>0.34285714285714303</v>
      </c>
      <c r="V10" s="16">
        <v>0.15384615384615399</v>
      </c>
      <c r="W10" s="16">
        <v>0.214285714285714</v>
      </c>
      <c r="X10" s="16">
        <v>0.32307692307692298</v>
      </c>
      <c r="Y10" s="16">
        <v>0.23651452282157701</v>
      </c>
      <c r="Z10" s="16"/>
      <c r="AA10" s="16">
        <v>0.28813559322033899</v>
      </c>
      <c r="AB10" s="16">
        <v>0.25490196078431399</v>
      </c>
      <c r="AC10" s="16"/>
      <c r="AD10" s="16">
        <v>0.32608695652173902</v>
      </c>
      <c r="AE10" s="16">
        <v>0.25</v>
      </c>
      <c r="AF10" s="16">
        <v>0.18181818181818199</v>
      </c>
      <c r="AG10" s="16">
        <v>0.32500000000000001</v>
      </c>
      <c r="AH10" s="16">
        <v>0.26315789473684198</v>
      </c>
      <c r="AI10" s="16">
        <v>0.25490196078431399</v>
      </c>
      <c r="AJ10" s="16">
        <v>0.24</v>
      </c>
      <c r="AK10" s="16">
        <v>0.238805970149254</v>
      </c>
      <c r="AL10" s="16">
        <v>0.29850746268656703</v>
      </c>
      <c r="AM10" s="16">
        <v>0.27522935779816499</v>
      </c>
      <c r="AN10" s="16"/>
      <c r="AO10" s="16">
        <v>0.26744186046511598</v>
      </c>
      <c r="AP10" s="16">
        <v>0.25675675675675702</v>
      </c>
      <c r="AQ10" s="16">
        <v>0.26956521739130401</v>
      </c>
      <c r="AR10" s="16">
        <v>0.322033898305085</v>
      </c>
      <c r="AS10" s="16">
        <v>0.27027027027027001</v>
      </c>
      <c r="AT10" s="16">
        <v>0.125</v>
      </c>
      <c r="AU10" s="16"/>
      <c r="AV10" s="16">
        <v>0.5</v>
      </c>
      <c r="AW10" s="16">
        <v>0</v>
      </c>
      <c r="AX10" s="16">
        <v>0.24242424242424199</v>
      </c>
      <c r="AY10" s="16">
        <v>0.28571428571428598</v>
      </c>
      <c r="AZ10" s="16">
        <v>0.5</v>
      </c>
      <c r="BA10" s="16">
        <v>0.28947368421052599</v>
      </c>
      <c r="BB10" s="16">
        <v>0.28571428571428598</v>
      </c>
      <c r="BC10" s="16">
        <v>0.25</v>
      </c>
      <c r="BD10" s="16">
        <v>0.5</v>
      </c>
      <c r="BE10" s="16">
        <v>0.27407407407407403</v>
      </c>
      <c r="BF10" s="16">
        <v>0.225806451612903</v>
      </c>
      <c r="BG10" s="16">
        <v>0.28571428571428598</v>
      </c>
      <c r="BH10" s="16">
        <v>0.29090909090909101</v>
      </c>
      <c r="BI10" s="16">
        <v>0.125</v>
      </c>
      <c r="BJ10" s="16">
        <v>0.28571428571428598</v>
      </c>
      <c r="BK10" s="16">
        <v>0.16666666666666699</v>
      </c>
      <c r="BL10" s="16">
        <v>0.19047619047618999</v>
      </c>
      <c r="BM10" s="16">
        <v>0.5</v>
      </c>
      <c r="BN10" s="16">
        <v>0.214285714285714</v>
      </c>
      <c r="BO10" s="16"/>
      <c r="BP10" s="16">
        <v>0.26914153132250601</v>
      </c>
      <c r="BQ10" s="16"/>
      <c r="BR10" s="16">
        <v>0.29203539823008901</v>
      </c>
      <c r="BS10" s="16"/>
      <c r="BT10" s="16">
        <v>0.24927536231884101</v>
      </c>
    </row>
    <row r="11" spans="2:72" ht="16" x14ac:dyDescent="0.2">
      <c r="B11" s="17" t="s">
        <v>90</v>
      </c>
      <c r="C11" s="16">
        <v>1.66051660516605E-2</v>
      </c>
      <c r="D11" s="16">
        <v>1.4285714285714299E-2</v>
      </c>
      <c r="E11" s="16">
        <v>0</v>
      </c>
      <c r="F11" s="16">
        <v>0</v>
      </c>
      <c r="G11" s="16">
        <v>0</v>
      </c>
      <c r="H11" s="16">
        <v>0</v>
      </c>
      <c r="I11" s="16">
        <v>0</v>
      </c>
      <c r="J11" s="16">
        <v>3.125E-2</v>
      </c>
      <c r="K11" s="16">
        <v>0</v>
      </c>
      <c r="L11" s="16">
        <v>6.3829787234042507E-2</v>
      </c>
      <c r="M11" s="16">
        <v>4.7619047619047603E-2</v>
      </c>
      <c r="N11" s="16">
        <v>5.5555555555555601E-2</v>
      </c>
      <c r="O11" s="16">
        <v>0</v>
      </c>
      <c r="P11" s="16"/>
      <c r="Q11" s="16">
        <v>0.16666666666666699</v>
      </c>
      <c r="R11" s="16">
        <v>0</v>
      </c>
      <c r="S11" s="16">
        <v>0.107142857142857</v>
      </c>
      <c r="T11" s="16">
        <v>0</v>
      </c>
      <c r="U11" s="16">
        <v>2.8571428571428598E-2</v>
      </c>
      <c r="V11" s="16">
        <v>1.9230769230769201E-2</v>
      </c>
      <c r="W11" s="16">
        <v>1.7857142857142901E-2</v>
      </c>
      <c r="X11" s="16">
        <v>0</v>
      </c>
      <c r="Y11" s="16">
        <v>0</v>
      </c>
      <c r="Z11" s="16"/>
      <c r="AA11" s="16">
        <v>3.8135593220338999E-2</v>
      </c>
      <c r="AB11" s="16">
        <v>0</v>
      </c>
      <c r="AC11" s="16"/>
      <c r="AD11" s="16">
        <v>6.5217391304347797E-2</v>
      </c>
      <c r="AE11" s="16">
        <v>4.1666666666666699E-2</v>
      </c>
      <c r="AF11" s="16">
        <v>4.5454545454545497E-2</v>
      </c>
      <c r="AG11" s="16">
        <v>2.5000000000000001E-2</v>
      </c>
      <c r="AH11" s="16">
        <v>0</v>
      </c>
      <c r="AI11" s="16">
        <v>1.9607843137254902E-2</v>
      </c>
      <c r="AJ11" s="16">
        <v>0</v>
      </c>
      <c r="AK11" s="16">
        <v>1.49253731343284E-2</v>
      </c>
      <c r="AL11" s="16">
        <v>0</v>
      </c>
      <c r="AM11" s="16">
        <v>9.1743119266055103E-3</v>
      </c>
      <c r="AN11" s="16"/>
      <c r="AO11" s="16">
        <v>2.9069767441860499E-2</v>
      </c>
      <c r="AP11" s="16">
        <v>1.35135135135135E-2</v>
      </c>
      <c r="AQ11" s="16">
        <v>8.6956521739130401E-3</v>
      </c>
      <c r="AR11" s="16">
        <v>0</v>
      </c>
      <c r="AS11" s="16">
        <v>0</v>
      </c>
      <c r="AT11" s="16">
        <v>0</v>
      </c>
      <c r="AU11" s="16"/>
      <c r="AV11" s="16">
        <v>0</v>
      </c>
      <c r="AW11" s="16">
        <v>0</v>
      </c>
      <c r="AX11" s="16">
        <v>0</v>
      </c>
      <c r="AY11" s="16">
        <v>0</v>
      </c>
      <c r="AZ11" s="16">
        <v>0.5</v>
      </c>
      <c r="BA11" s="16">
        <v>5.2631578947368397E-2</v>
      </c>
      <c r="BB11" s="16">
        <v>1.58730158730159E-2</v>
      </c>
      <c r="BC11" s="16">
        <v>0</v>
      </c>
      <c r="BD11" s="16">
        <v>0</v>
      </c>
      <c r="BE11" s="16">
        <v>0</v>
      </c>
      <c r="BF11" s="16">
        <v>1.6129032258064498E-2</v>
      </c>
      <c r="BG11" s="16">
        <v>0</v>
      </c>
      <c r="BH11" s="16">
        <v>1.8181818181818198E-2</v>
      </c>
      <c r="BI11" s="16">
        <v>0.125</v>
      </c>
      <c r="BJ11" s="16">
        <v>0</v>
      </c>
      <c r="BK11" s="16">
        <v>0</v>
      </c>
      <c r="BL11" s="16">
        <v>4.7619047619047603E-2</v>
      </c>
      <c r="BM11" s="16">
        <v>0</v>
      </c>
      <c r="BN11" s="16">
        <v>7.1428571428571397E-2</v>
      </c>
      <c r="BO11" s="16"/>
      <c r="BP11" s="16">
        <v>1.3921113689095099E-2</v>
      </c>
      <c r="BQ11" s="16"/>
      <c r="BR11" s="16">
        <v>1.54867256637168E-2</v>
      </c>
      <c r="BS11" s="16"/>
      <c r="BT11" s="16">
        <v>1.4492753623188401E-2</v>
      </c>
    </row>
    <row r="12" spans="2:72" ht="16" x14ac:dyDescent="0.2">
      <c r="B12" s="17" t="s">
        <v>276</v>
      </c>
      <c r="C12" s="16">
        <v>0</v>
      </c>
      <c r="D12" s="16">
        <v>0</v>
      </c>
      <c r="E12" s="16">
        <v>0</v>
      </c>
      <c r="F12" s="16">
        <v>0</v>
      </c>
      <c r="G12" s="16">
        <v>0</v>
      </c>
      <c r="H12" s="16">
        <v>0</v>
      </c>
      <c r="I12" s="16">
        <v>0</v>
      </c>
      <c r="J12" s="16">
        <v>0</v>
      </c>
      <c r="K12" s="16">
        <v>0</v>
      </c>
      <c r="L12" s="16">
        <v>0</v>
      </c>
      <c r="M12" s="16">
        <v>0</v>
      </c>
      <c r="N12" s="16">
        <v>0</v>
      </c>
      <c r="O12" s="16">
        <v>0</v>
      </c>
      <c r="P12" s="16"/>
      <c r="Q12" s="16">
        <v>0</v>
      </c>
      <c r="R12" s="16">
        <v>0</v>
      </c>
      <c r="S12" s="16">
        <v>0</v>
      </c>
      <c r="T12" s="16">
        <v>0</v>
      </c>
      <c r="U12" s="16">
        <v>0</v>
      </c>
      <c r="V12" s="16">
        <v>0</v>
      </c>
      <c r="W12" s="16">
        <v>0</v>
      </c>
      <c r="X12" s="16">
        <v>0</v>
      </c>
      <c r="Y12" s="16">
        <v>0</v>
      </c>
      <c r="Z12" s="16"/>
      <c r="AA12" s="16">
        <v>0</v>
      </c>
      <c r="AB12" s="16">
        <v>0</v>
      </c>
      <c r="AC12" s="16"/>
      <c r="AD12" s="16">
        <v>0</v>
      </c>
      <c r="AE12" s="16">
        <v>0</v>
      </c>
      <c r="AF12" s="16">
        <v>0</v>
      </c>
      <c r="AG12" s="16">
        <v>0</v>
      </c>
      <c r="AH12" s="16">
        <v>0</v>
      </c>
      <c r="AI12" s="16">
        <v>0</v>
      </c>
      <c r="AJ12" s="16">
        <v>0</v>
      </c>
      <c r="AK12" s="16">
        <v>0</v>
      </c>
      <c r="AL12" s="16">
        <v>0</v>
      </c>
      <c r="AM12" s="16">
        <v>0</v>
      </c>
      <c r="AN12" s="16"/>
      <c r="AO12" s="16">
        <v>0</v>
      </c>
      <c r="AP12" s="16">
        <v>0</v>
      </c>
      <c r="AQ12" s="16">
        <v>0</v>
      </c>
      <c r="AR12" s="16">
        <v>0</v>
      </c>
      <c r="AS12" s="16">
        <v>0</v>
      </c>
      <c r="AT12" s="16">
        <v>0</v>
      </c>
      <c r="AU12" s="16"/>
      <c r="AV12" s="16">
        <v>0</v>
      </c>
      <c r="AW12" s="16">
        <v>0</v>
      </c>
      <c r="AX12" s="16">
        <v>0</v>
      </c>
      <c r="AY12" s="16">
        <v>0</v>
      </c>
      <c r="AZ12" s="16">
        <v>0</v>
      </c>
      <c r="BA12" s="16">
        <v>0</v>
      </c>
      <c r="BB12" s="16">
        <v>0</v>
      </c>
      <c r="BC12" s="16">
        <v>0</v>
      </c>
      <c r="BD12" s="16">
        <v>0</v>
      </c>
      <c r="BE12" s="16">
        <v>0</v>
      </c>
      <c r="BF12" s="16">
        <v>0</v>
      </c>
      <c r="BG12" s="16">
        <v>0</v>
      </c>
      <c r="BH12" s="16">
        <v>0</v>
      </c>
      <c r="BI12" s="16">
        <v>0</v>
      </c>
      <c r="BJ12" s="16">
        <v>0</v>
      </c>
      <c r="BK12" s="16">
        <v>0</v>
      </c>
      <c r="BL12" s="16">
        <v>0</v>
      </c>
      <c r="BM12" s="16">
        <v>0</v>
      </c>
      <c r="BN12" s="16">
        <v>0</v>
      </c>
      <c r="BO12" s="16"/>
      <c r="BP12" s="16">
        <v>0</v>
      </c>
      <c r="BQ12" s="16"/>
      <c r="BR12" s="16">
        <v>0</v>
      </c>
      <c r="BS12" s="16"/>
      <c r="BT12" s="16">
        <v>0</v>
      </c>
    </row>
    <row r="13" spans="2:72" ht="16" x14ac:dyDescent="0.2">
      <c r="B13" s="17" t="s">
        <v>277</v>
      </c>
      <c r="C13" s="16">
        <v>0</v>
      </c>
      <c r="D13" s="16">
        <v>0</v>
      </c>
      <c r="E13" s="16">
        <v>0</v>
      </c>
      <c r="F13" s="16">
        <v>0</v>
      </c>
      <c r="G13" s="16">
        <v>0</v>
      </c>
      <c r="H13" s="16">
        <v>0</v>
      </c>
      <c r="I13" s="16">
        <v>0</v>
      </c>
      <c r="J13" s="16">
        <v>0</v>
      </c>
      <c r="K13" s="16">
        <v>0</v>
      </c>
      <c r="L13" s="16">
        <v>0</v>
      </c>
      <c r="M13" s="16">
        <v>0</v>
      </c>
      <c r="N13" s="16">
        <v>0</v>
      </c>
      <c r="O13" s="16">
        <v>0</v>
      </c>
      <c r="P13" s="16"/>
      <c r="Q13" s="16">
        <v>0</v>
      </c>
      <c r="R13" s="16">
        <v>0</v>
      </c>
      <c r="S13" s="16">
        <v>0</v>
      </c>
      <c r="T13" s="16">
        <v>0</v>
      </c>
      <c r="U13" s="16">
        <v>0</v>
      </c>
      <c r="V13" s="16">
        <v>0</v>
      </c>
      <c r="W13" s="16">
        <v>0</v>
      </c>
      <c r="X13" s="16">
        <v>0</v>
      </c>
      <c r="Y13" s="16">
        <v>0</v>
      </c>
      <c r="Z13" s="16"/>
      <c r="AA13" s="16">
        <v>0</v>
      </c>
      <c r="AB13" s="16">
        <v>0</v>
      </c>
      <c r="AC13" s="16"/>
      <c r="AD13" s="16">
        <v>0</v>
      </c>
      <c r="AE13" s="16">
        <v>0</v>
      </c>
      <c r="AF13" s="16">
        <v>0</v>
      </c>
      <c r="AG13" s="16">
        <v>0</v>
      </c>
      <c r="AH13" s="16">
        <v>0</v>
      </c>
      <c r="AI13" s="16">
        <v>0</v>
      </c>
      <c r="AJ13" s="16">
        <v>0</v>
      </c>
      <c r="AK13" s="16">
        <v>0</v>
      </c>
      <c r="AL13" s="16">
        <v>0</v>
      </c>
      <c r="AM13" s="16">
        <v>0</v>
      </c>
      <c r="AN13" s="16"/>
      <c r="AO13" s="16">
        <v>0</v>
      </c>
      <c r="AP13" s="16">
        <v>0</v>
      </c>
      <c r="AQ13" s="16">
        <v>0</v>
      </c>
      <c r="AR13" s="16">
        <v>0</v>
      </c>
      <c r="AS13" s="16">
        <v>0</v>
      </c>
      <c r="AT13" s="16">
        <v>0</v>
      </c>
      <c r="AU13" s="16"/>
      <c r="AV13" s="16">
        <v>0</v>
      </c>
      <c r="AW13" s="16">
        <v>0</v>
      </c>
      <c r="AX13" s="16">
        <v>0</v>
      </c>
      <c r="AY13" s="16">
        <v>0</v>
      </c>
      <c r="AZ13" s="16">
        <v>0</v>
      </c>
      <c r="BA13" s="16">
        <v>0</v>
      </c>
      <c r="BB13" s="16">
        <v>0</v>
      </c>
      <c r="BC13" s="16">
        <v>0</v>
      </c>
      <c r="BD13" s="16">
        <v>0</v>
      </c>
      <c r="BE13" s="16">
        <v>0</v>
      </c>
      <c r="BF13" s="16">
        <v>0</v>
      </c>
      <c r="BG13" s="16">
        <v>0</v>
      </c>
      <c r="BH13" s="16">
        <v>0</v>
      </c>
      <c r="BI13" s="16">
        <v>0</v>
      </c>
      <c r="BJ13" s="16">
        <v>0</v>
      </c>
      <c r="BK13" s="16">
        <v>0</v>
      </c>
      <c r="BL13" s="16">
        <v>0</v>
      </c>
      <c r="BM13" s="16">
        <v>0</v>
      </c>
      <c r="BN13" s="16">
        <v>0</v>
      </c>
      <c r="BO13" s="16"/>
      <c r="BP13" s="16">
        <v>0</v>
      </c>
      <c r="BQ13" s="16"/>
      <c r="BR13" s="16">
        <v>0</v>
      </c>
      <c r="BS13" s="16"/>
      <c r="BT13" s="16">
        <v>0</v>
      </c>
    </row>
    <row r="14" spans="2:72" ht="32" x14ac:dyDescent="0.2">
      <c r="B14" s="17" t="s">
        <v>278</v>
      </c>
      <c r="C14" s="16">
        <v>0</v>
      </c>
      <c r="D14" s="16">
        <v>0</v>
      </c>
      <c r="E14" s="16">
        <v>0</v>
      </c>
      <c r="F14" s="16">
        <v>0</v>
      </c>
      <c r="G14" s="16">
        <v>0</v>
      </c>
      <c r="H14" s="16">
        <v>0</v>
      </c>
      <c r="I14" s="16">
        <v>0</v>
      </c>
      <c r="J14" s="16">
        <v>0</v>
      </c>
      <c r="K14" s="16">
        <v>0</v>
      </c>
      <c r="L14" s="16">
        <v>0</v>
      </c>
      <c r="M14" s="16">
        <v>0</v>
      </c>
      <c r="N14" s="16">
        <v>0</v>
      </c>
      <c r="O14" s="16">
        <v>0</v>
      </c>
      <c r="P14" s="16"/>
      <c r="Q14" s="16">
        <v>0</v>
      </c>
      <c r="R14" s="16">
        <v>0</v>
      </c>
      <c r="S14" s="16">
        <v>0</v>
      </c>
      <c r="T14" s="16">
        <v>0</v>
      </c>
      <c r="U14" s="16">
        <v>0</v>
      </c>
      <c r="V14" s="16">
        <v>0</v>
      </c>
      <c r="W14" s="16">
        <v>0</v>
      </c>
      <c r="X14" s="16">
        <v>0</v>
      </c>
      <c r="Y14" s="16">
        <v>0</v>
      </c>
      <c r="Z14" s="16"/>
      <c r="AA14" s="16">
        <v>0</v>
      </c>
      <c r="AB14" s="16">
        <v>0</v>
      </c>
      <c r="AC14" s="16"/>
      <c r="AD14" s="16">
        <v>0</v>
      </c>
      <c r="AE14" s="16">
        <v>0</v>
      </c>
      <c r="AF14" s="16">
        <v>0</v>
      </c>
      <c r="AG14" s="16">
        <v>0</v>
      </c>
      <c r="AH14" s="16">
        <v>0</v>
      </c>
      <c r="AI14" s="16">
        <v>0</v>
      </c>
      <c r="AJ14" s="16">
        <v>0</v>
      </c>
      <c r="AK14" s="16">
        <v>0</v>
      </c>
      <c r="AL14" s="16">
        <v>0</v>
      </c>
      <c r="AM14" s="16">
        <v>0</v>
      </c>
      <c r="AN14" s="16"/>
      <c r="AO14" s="16">
        <v>0</v>
      </c>
      <c r="AP14" s="16">
        <v>0</v>
      </c>
      <c r="AQ14" s="16">
        <v>0</v>
      </c>
      <c r="AR14" s="16">
        <v>0</v>
      </c>
      <c r="AS14" s="16">
        <v>0</v>
      </c>
      <c r="AT14" s="16">
        <v>0</v>
      </c>
      <c r="AU14" s="16"/>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6">
        <v>0</v>
      </c>
      <c r="BL14" s="16">
        <v>0</v>
      </c>
      <c r="BM14" s="16">
        <v>0</v>
      </c>
      <c r="BN14" s="16">
        <v>0</v>
      </c>
      <c r="BO14" s="16"/>
      <c r="BP14" s="16">
        <v>0</v>
      </c>
      <c r="BQ14" s="16"/>
      <c r="BR14" s="16">
        <v>0</v>
      </c>
      <c r="BS14" s="16"/>
      <c r="BT14" s="16">
        <v>0</v>
      </c>
    </row>
    <row r="15" spans="2:72" ht="16" x14ac:dyDescent="0.2">
      <c r="B15" s="17" t="s">
        <v>279</v>
      </c>
      <c r="C15" s="16">
        <v>0</v>
      </c>
      <c r="D15" s="16">
        <v>0</v>
      </c>
      <c r="E15" s="16">
        <v>0</v>
      </c>
      <c r="F15" s="16">
        <v>0</v>
      </c>
      <c r="G15" s="16">
        <v>0</v>
      </c>
      <c r="H15" s="16">
        <v>0</v>
      </c>
      <c r="I15" s="16">
        <v>0</v>
      </c>
      <c r="J15" s="16">
        <v>0</v>
      </c>
      <c r="K15" s="16">
        <v>0</v>
      </c>
      <c r="L15" s="16">
        <v>0</v>
      </c>
      <c r="M15" s="16">
        <v>0</v>
      </c>
      <c r="N15" s="16">
        <v>0</v>
      </c>
      <c r="O15" s="16">
        <v>0</v>
      </c>
      <c r="P15" s="16"/>
      <c r="Q15" s="16">
        <v>0</v>
      </c>
      <c r="R15" s="16">
        <v>0</v>
      </c>
      <c r="S15" s="16">
        <v>0</v>
      </c>
      <c r="T15" s="16">
        <v>0</v>
      </c>
      <c r="U15" s="16">
        <v>0</v>
      </c>
      <c r="V15" s="16">
        <v>0</v>
      </c>
      <c r="W15" s="16">
        <v>0</v>
      </c>
      <c r="X15" s="16">
        <v>0</v>
      </c>
      <c r="Y15" s="16">
        <v>0</v>
      </c>
      <c r="Z15" s="16"/>
      <c r="AA15" s="16">
        <v>0</v>
      </c>
      <c r="AB15" s="16">
        <v>0</v>
      </c>
      <c r="AC15" s="16"/>
      <c r="AD15" s="16">
        <v>0</v>
      </c>
      <c r="AE15" s="16">
        <v>0</v>
      </c>
      <c r="AF15" s="16">
        <v>0</v>
      </c>
      <c r="AG15" s="16">
        <v>0</v>
      </c>
      <c r="AH15" s="16">
        <v>0</v>
      </c>
      <c r="AI15" s="16">
        <v>0</v>
      </c>
      <c r="AJ15" s="16">
        <v>0</v>
      </c>
      <c r="AK15" s="16">
        <v>0</v>
      </c>
      <c r="AL15" s="16">
        <v>0</v>
      </c>
      <c r="AM15" s="16">
        <v>0</v>
      </c>
      <c r="AN15" s="16"/>
      <c r="AO15" s="16">
        <v>0</v>
      </c>
      <c r="AP15" s="16">
        <v>0</v>
      </c>
      <c r="AQ15" s="16">
        <v>0</v>
      </c>
      <c r="AR15" s="16">
        <v>0</v>
      </c>
      <c r="AS15" s="16">
        <v>0</v>
      </c>
      <c r="AT15" s="16">
        <v>0</v>
      </c>
      <c r="AU15" s="16"/>
      <c r="AV15" s="16">
        <v>0</v>
      </c>
      <c r="AW15" s="16">
        <v>0</v>
      </c>
      <c r="AX15" s="16">
        <v>0</v>
      </c>
      <c r="AY15" s="16">
        <v>0</v>
      </c>
      <c r="AZ15" s="16">
        <v>0</v>
      </c>
      <c r="BA15" s="16">
        <v>0</v>
      </c>
      <c r="BB15" s="16">
        <v>0</v>
      </c>
      <c r="BC15" s="16">
        <v>0</v>
      </c>
      <c r="BD15" s="16">
        <v>0</v>
      </c>
      <c r="BE15" s="16">
        <v>0</v>
      </c>
      <c r="BF15" s="16">
        <v>0</v>
      </c>
      <c r="BG15" s="16">
        <v>0</v>
      </c>
      <c r="BH15" s="16">
        <v>0</v>
      </c>
      <c r="BI15" s="16">
        <v>0</v>
      </c>
      <c r="BJ15" s="16">
        <v>0</v>
      </c>
      <c r="BK15" s="16">
        <v>0</v>
      </c>
      <c r="BL15" s="16">
        <v>0</v>
      </c>
      <c r="BM15" s="16">
        <v>0</v>
      </c>
      <c r="BN15" s="16">
        <v>0</v>
      </c>
      <c r="BO15" s="16"/>
      <c r="BP15" s="16">
        <v>0</v>
      </c>
      <c r="BQ15" s="16"/>
      <c r="BR15" s="16">
        <v>0</v>
      </c>
      <c r="BS15" s="16"/>
      <c r="BT15" s="16">
        <v>0</v>
      </c>
    </row>
    <row r="16" spans="2:72" ht="16" x14ac:dyDescent="0.2">
      <c r="B16" s="17" t="s">
        <v>280</v>
      </c>
      <c r="C16" s="18">
        <v>0</v>
      </c>
      <c r="D16" s="18">
        <v>0</v>
      </c>
      <c r="E16" s="18">
        <v>0</v>
      </c>
      <c r="F16" s="18">
        <v>0</v>
      </c>
      <c r="G16" s="18">
        <v>0</v>
      </c>
      <c r="H16" s="18">
        <v>0</v>
      </c>
      <c r="I16" s="18">
        <v>0</v>
      </c>
      <c r="J16" s="18">
        <v>0</v>
      </c>
      <c r="K16" s="18">
        <v>0</v>
      </c>
      <c r="L16" s="18">
        <v>0</v>
      </c>
      <c r="M16" s="18">
        <v>0</v>
      </c>
      <c r="N16" s="18">
        <v>0</v>
      </c>
      <c r="O16" s="18">
        <v>0</v>
      </c>
      <c r="P16" s="18"/>
      <c r="Q16" s="18">
        <v>0</v>
      </c>
      <c r="R16" s="18">
        <v>0</v>
      </c>
      <c r="S16" s="18">
        <v>0</v>
      </c>
      <c r="T16" s="18">
        <v>0</v>
      </c>
      <c r="U16" s="18">
        <v>0</v>
      </c>
      <c r="V16" s="18">
        <v>0</v>
      </c>
      <c r="W16" s="18">
        <v>0</v>
      </c>
      <c r="X16" s="18">
        <v>0</v>
      </c>
      <c r="Y16" s="18">
        <v>0</v>
      </c>
      <c r="Z16" s="18"/>
      <c r="AA16" s="18">
        <v>0</v>
      </c>
      <c r="AB16" s="18">
        <v>0</v>
      </c>
      <c r="AC16" s="18"/>
      <c r="AD16" s="18">
        <v>0</v>
      </c>
      <c r="AE16" s="18">
        <v>0</v>
      </c>
      <c r="AF16" s="18">
        <v>0</v>
      </c>
      <c r="AG16" s="18">
        <v>0</v>
      </c>
      <c r="AH16" s="18">
        <v>0</v>
      </c>
      <c r="AI16" s="18">
        <v>0</v>
      </c>
      <c r="AJ16" s="18">
        <v>0</v>
      </c>
      <c r="AK16" s="18">
        <v>0</v>
      </c>
      <c r="AL16" s="18">
        <v>0</v>
      </c>
      <c r="AM16" s="18">
        <v>0</v>
      </c>
      <c r="AN16" s="18"/>
      <c r="AO16" s="18">
        <v>0</v>
      </c>
      <c r="AP16" s="18">
        <v>0</v>
      </c>
      <c r="AQ16" s="18">
        <v>0</v>
      </c>
      <c r="AR16" s="18">
        <v>0</v>
      </c>
      <c r="AS16" s="18">
        <v>0</v>
      </c>
      <c r="AT16" s="18">
        <v>0</v>
      </c>
      <c r="AU16" s="18"/>
      <c r="AV16" s="18">
        <v>0</v>
      </c>
      <c r="AW16" s="18">
        <v>0</v>
      </c>
      <c r="AX16" s="18">
        <v>0</v>
      </c>
      <c r="AY16" s="18">
        <v>0</v>
      </c>
      <c r="AZ16" s="18">
        <v>0</v>
      </c>
      <c r="BA16" s="18">
        <v>0</v>
      </c>
      <c r="BB16" s="18">
        <v>0</v>
      </c>
      <c r="BC16" s="18">
        <v>0</v>
      </c>
      <c r="BD16" s="18">
        <v>0</v>
      </c>
      <c r="BE16" s="18">
        <v>0</v>
      </c>
      <c r="BF16" s="18">
        <v>0</v>
      </c>
      <c r="BG16" s="18">
        <v>0</v>
      </c>
      <c r="BH16" s="18">
        <v>0</v>
      </c>
      <c r="BI16" s="18">
        <v>0</v>
      </c>
      <c r="BJ16" s="18">
        <v>0</v>
      </c>
      <c r="BK16" s="18">
        <v>0</v>
      </c>
      <c r="BL16" s="18">
        <v>0</v>
      </c>
      <c r="BM16" s="18">
        <v>0</v>
      </c>
      <c r="BN16" s="18">
        <v>0</v>
      </c>
      <c r="BO16" s="18"/>
      <c r="BP16" s="18">
        <v>0</v>
      </c>
      <c r="BQ16" s="18"/>
      <c r="BR16" s="18">
        <v>0</v>
      </c>
      <c r="BS16" s="18"/>
      <c r="BT16" s="18">
        <v>0</v>
      </c>
    </row>
    <row r="17" spans="2:2" x14ac:dyDescent="0.2">
      <c r="B17" s="15" t="s">
        <v>282</v>
      </c>
    </row>
    <row r="18" spans="2:2" x14ac:dyDescent="0.2">
      <c r="B18" t="s">
        <v>93</v>
      </c>
    </row>
    <row r="19" spans="2:2" x14ac:dyDescent="0.2">
      <c r="B19" t="s">
        <v>94</v>
      </c>
    </row>
    <row r="21" spans="2:2" x14ac:dyDescent="0.2">
      <c r="B21"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K19"/>
  <sheetViews>
    <sheetView showGridLines="0" topLeftCell="A6" workbookViewId="0">
      <pane xSplit="2" topLeftCell="C1" activePane="topRight" state="frozen"/>
      <selection pane="topRight" activeCell="B9" sqref="B9"/>
    </sheetView>
  </sheetViews>
  <sheetFormatPr baseColWidth="10" defaultColWidth="10.83203125" defaultRowHeight="15" x14ac:dyDescent="0.2"/>
  <cols>
    <col min="2" max="2" width="25.6640625" customWidth="1"/>
    <col min="3" max="11" width="20.6640625" customWidth="1"/>
  </cols>
  <sheetData>
    <row r="2" spans="2:11" ht="40" customHeight="1" x14ac:dyDescent="0.2">
      <c r="D2" s="35" t="s">
        <v>296</v>
      </c>
      <c r="E2" s="31"/>
      <c r="F2" s="31"/>
      <c r="G2" s="31"/>
      <c r="H2" s="31"/>
      <c r="I2" s="31"/>
      <c r="J2" s="31"/>
      <c r="K2" s="31"/>
    </row>
    <row r="6" spans="2:11" ht="50" customHeight="1" x14ac:dyDescent="0.2">
      <c r="B6" s="19" t="s">
        <v>14</v>
      </c>
      <c r="C6" s="19" t="s">
        <v>283</v>
      </c>
      <c r="D6" s="19" t="s">
        <v>284</v>
      </c>
      <c r="E6" s="19" t="s">
        <v>285</v>
      </c>
      <c r="F6" s="19" t="s">
        <v>286</v>
      </c>
      <c r="G6" s="19" t="s">
        <v>287</v>
      </c>
      <c r="H6" s="19" t="s">
        <v>288</v>
      </c>
      <c r="I6" s="19" t="s">
        <v>289</v>
      </c>
      <c r="J6" s="19" t="s">
        <v>290</v>
      </c>
    </row>
    <row r="7" spans="2:11" ht="16" x14ac:dyDescent="0.2">
      <c r="B7" s="17" t="s">
        <v>291</v>
      </c>
      <c r="C7" s="16">
        <v>0.36738703339882101</v>
      </c>
      <c r="D7" s="16">
        <v>0.371316306483301</v>
      </c>
      <c r="E7" s="16">
        <v>0.414538310412574</v>
      </c>
      <c r="F7" s="16">
        <v>0.40667976424361502</v>
      </c>
      <c r="G7" s="16">
        <v>0.39685658153241599</v>
      </c>
      <c r="H7" s="16">
        <v>0.48722986247544198</v>
      </c>
      <c r="I7" s="16">
        <v>0.50491159135559904</v>
      </c>
      <c r="J7" s="16">
        <v>0.477406679764244</v>
      </c>
    </row>
    <row r="8" spans="2:11" ht="16" x14ac:dyDescent="0.2">
      <c r="B8" s="17" t="s">
        <v>292</v>
      </c>
      <c r="C8" s="16">
        <v>0.38899803536345801</v>
      </c>
      <c r="D8" s="16">
        <v>0.38506876227897802</v>
      </c>
      <c r="E8" s="16">
        <v>0.371316306483301</v>
      </c>
      <c r="F8" s="16">
        <v>0.38899803536345801</v>
      </c>
      <c r="G8" s="16">
        <v>0.40471512770137502</v>
      </c>
      <c r="H8" s="16">
        <v>0.328094302554027</v>
      </c>
      <c r="I8" s="16">
        <v>0.33791748526522603</v>
      </c>
      <c r="J8" s="16">
        <v>0.43025540275049101</v>
      </c>
    </row>
    <row r="9" spans="2:11" ht="32" x14ac:dyDescent="0.2">
      <c r="B9" s="17" t="s">
        <v>293</v>
      </c>
      <c r="C9" s="16">
        <v>0.172888015717092</v>
      </c>
      <c r="D9" s="16">
        <v>0.15717092337917499</v>
      </c>
      <c r="E9" s="16">
        <v>0.1237721021611</v>
      </c>
      <c r="F9" s="16">
        <v>0.15717092337917499</v>
      </c>
      <c r="G9" s="16">
        <v>0.153241650294695</v>
      </c>
      <c r="H9" s="16">
        <v>0.129666011787819</v>
      </c>
      <c r="I9" s="16">
        <v>0.10609037328094301</v>
      </c>
      <c r="J9" s="16">
        <v>6.0903732809430303E-2</v>
      </c>
    </row>
    <row r="10" spans="2:11" ht="16" x14ac:dyDescent="0.2">
      <c r="B10" s="17" t="s">
        <v>294</v>
      </c>
      <c r="C10" s="16">
        <v>5.10805500982318E-2</v>
      </c>
      <c r="D10" s="16">
        <v>6.0903732809430303E-2</v>
      </c>
      <c r="E10" s="16">
        <v>6.2868369351669895E-2</v>
      </c>
      <c r="F10" s="16">
        <v>3.9292730844793698E-2</v>
      </c>
      <c r="G10" s="16">
        <v>3.3398821218074699E-2</v>
      </c>
      <c r="H10" s="16">
        <v>4.9115913555992097E-2</v>
      </c>
      <c r="I10" s="16">
        <v>3.9292730844793698E-2</v>
      </c>
      <c r="J10" s="16">
        <v>2.94695481335953E-2</v>
      </c>
    </row>
    <row r="11" spans="2:11" ht="16" x14ac:dyDescent="0.2">
      <c r="B11" s="17" t="s">
        <v>295</v>
      </c>
      <c r="C11" s="16">
        <v>1.7681728880157201E-2</v>
      </c>
      <c r="D11" s="16">
        <v>2.35756385068762E-2</v>
      </c>
      <c r="E11" s="16">
        <v>1.9646365422396901E-2</v>
      </c>
      <c r="F11" s="16">
        <v>1.9646365422396899E-3</v>
      </c>
      <c r="G11" s="16">
        <v>1.17878192534381E-2</v>
      </c>
      <c r="H11" s="16">
        <v>3.9292730844793702E-3</v>
      </c>
      <c r="I11" s="16">
        <v>1.17878192534381E-2</v>
      </c>
      <c r="J11" s="16">
        <v>1.9646365422396899E-3</v>
      </c>
    </row>
    <row r="12" spans="2:11" ht="16" x14ac:dyDescent="0.2">
      <c r="B12" s="23" t="s">
        <v>90</v>
      </c>
      <c r="C12" s="24">
        <v>1.9646365422396899E-3</v>
      </c>
      <c r="D12" s="24">
        <v>1.9646365422396899E-3</v>
      </c>
      <c r="E12" s="24">
        <v>7.8585461689587403E-3</v>
      </c>
      <c r="F12" s="24">
        <v>5.8939096267190596E-3</v>
      </c>
      <c r="G12" s="24">
        <v>0</v>
      </c>
      <c r="H12" s="24">
        <v>1.9646365422396899E-3</v>
      </c>
      <c r="I12" s="24">
        <v>0</v>
      </c>
      <c r="J12" s="24">
        <v>0</v>
      </c>
    </row>
    <row r="13" spans="2:11" x14ac:dyDescent="0.2">
      <c r="B13" s="15" t="s">
        <v>297</v>
      </c>
      <c r="C13" s="15"/>
      <c r="D13" s="15"/>
      <c r="E13" s="15"/>
      <c r="F13" s="15"/>
      <c r="G13" s="15"/>
      <c r="H13" s="15"/>
      <c r="I13" s="15"/>
      <c r="J13" s="15"/>
    </row>
    <row r="14" spans="2:11" x14ac:dyDescent="0.2">
      <c r="B14" t="s">
        <v>93</v>
      </c>
    </row>
    <row r="15" spans="2:11" x14ac:dyDescent="0.2">
      <c r="B15" t="s">
        <v>94</v>
      </c>
    </row>
    <row r="19" spans="2:2" x14ac:dyDescent="0.2">
      <c r="B19" s="8" t="str">
        <f>HYPERLINK("#'Contents'!A1", "Return to Contents")</f>
        <v>Return to Contents</v>
      </c>
    </row>
  </sheetData>
  <mergeCells count="1">
    <mergeCell ref="D2:K2"/>
  </mergeCells>
  <pageMargins left="0.7" right="0.7" top="0.75" bottom="0.75" header="0.3" footer="0.3"/>
  <pageSetup paperSize="9" orientation="portrait"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BT18"/>
  <sheetViews>
    <sheetView showGridLines="0" topLeftCell="A6" workbookViewId="0">
      <pane xSplit="2" topLeftCell="C1" activePane="topRight" state="frozen"/>
      <selection pane="topRight" activeCell="D3" sqref="D3"/>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298</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0.477406679764244</v>
      </c>
      <c r="D8" s="16">
        <v>0.56281407035175901</v>
      </c>
      <c r="E8" s="16">
        <v>0.30232558139534899</v>
      </c>
      <c r="F8" s="16">
        <v>0.38095238095238099</v>
      </c>
      <c r="G8" s="16">
        <v>0.39393939393939398</v>
      </c>
      <c r="H8" s="16">
        <v>0.32</v>
      </c>
      <c r="I8" s="16">
        <v>0.45762711864406802</v>
      </c>
      <c r="J8" s="16">
        <v>0.48148148148148101</v>
      </c>
      <c r="K8" s="16">
        <v>0.57142857142857095</v>
      </c>
      <c r="L8" s="16">
        <v>0.46153846153846201</v>
      </c>
      <c r="M8" s="16">
        <v>0.33333333333333298</v>
      </c>
      <c r="N8" s="16">
        <v>0.6875</v>
      </c>
      <c r="O8" s="16">
        <v>0.2</v>
      </c>
      <c r="P8" s="16"/>
      <c r="Q8" s="16">
        <v>0.5</v>
      </c>
      <c r="R8" s="16">
        <v>0.25</v>
      </c>
      <c r="S8" s="16">
        <v>0.47058823529411797</v>
      </c>
      <c r="T8" s="16">
        <v>0.32258064516128998</v>
      </c>
      <c r="U8" s="16">
        <v>0.33333333333333298</v>
      </c>
      <c r="V8" s="16">
        <v>0.44230769230769201</v>
      </c>
      <c r="W8" s="16">
        <v>0.33928571428571402</v>
      </c>
      <c r="X8" s="16">
        <v>0.43636363636363601</v>
      </c>
      <c r="Y8" s="16">
        <v>0.56854838709677402</v>
      </c>
      <c r="Z8" s="16"/>
      <c r="AA8" s="16">
        <v>0.37864077669902901</v>
      </c>
      <c r="AB8" s="16">
        <v>0.54455445544554504</v>
      </c>
      <c r="AC8" s="16"/>
      <c r="AD8" s="16">
        <v>0.39024390243902402</v>
      </c>
      <c r="AE8" s="16">
        <v>0.45454545454545497</v>
      </c>
      <c r="AF8" s="16">
        <v>0.22222222222222199</v>
      </c>
      <c r="AG8" s="16">
        <v>0.36585365853658502</v>
      </c>
      <c r="AH8" s="16">
        <v>0.35135135135135098</v>
      </c>
      <c r="AI8" s="16">
        <v>0.36363636363636398</v>
      </c>
      <c r="AJ8" s="16">
        <v>0.512820512820513</v>
      </c>
      <c r="AK8" s="16">
        <v>0.53846153846153799</v>
      </c>
      <c r="AL8" s="16">
        <v>0.51666666666666705</v>
      </c>
      <c r="AM8" s="16">
        <v>0.61224489795918402</v>
      </c>
      <c r="AN8" s="16"/>
      <c r="AO8" s="16">
        <v>0.36942675159235699</v>
      </c>
      <c r="AP8" s="16">
        <v>0.44055944055944102</v>
      </c>
      <c r="AQ8" s="16">
        <v>0.480769230769231</v>
      </c>
      <c r="AR8" s="16">
        <v>0.52459016393442603</v>
      </c>
      <c r="AS8" s="16">
        <v>0.88235294117647101</v>
      </c>
      <c r="AT8" s="16">
        <v>1</v>
      </c>
      <c r="AU8" s="16"/>
      <c r="AV8" s="16">
        <v>0.5</v>
      </c>
      <c r="AW8" s="16">
        <v>0.5</v>
      </c>
      <c r="AX8" s="16">
        <v>0.74193548387096797</v>
      </c>
      <c r="AY8" s="16">
        <v>0.375</v>
      </c>
      <c r="AZ8" s="16">
        <v>1</v>
      </c>
      <c r="BA8" s="16">
        <v>0.5625</v>
      </c>
      <c r="BB8" s="16">
        <v>0.469387755102041</v>
      </c>
      <c r="BC8" s="16">
        <v>0.214285714285714</v>
      </c>
      <c r="BD8" s="16">
        <v>0.2</v>
      </c>
      <c r="BE8" s="16">
        <v>0.51200000000000001</v>
      </c>
      <c r="BF8" s="16">
        <v>0.48529411764705899</v>
      </c>
      <c r="BG8" s="16">
        <v>0.5</v>
      </c>
      <c r="BH8" s="16">
        <v>0.29787234042553201</v>
      </c>
      <c r="BI8" s="16">
        <v>0.38461538461538503</v>
      </c>
      <c r="BJ8" s="16">
        <v>0.57142857142857095</v>
      </c>
      <c r="BK8" s="16">
        <v>0.21052631578947401</v>
      </c>
      <c r="BL8" s="16">
        <v>0.38888888888888901</v>
      </c>
      <c r="BM8" s="16">
        <v>0.45454545454545497</v>
      </c>
      <c r="BN8" s="16">
        <v>0.3125</v>
      </c>
      <c r="BO8" s="16"/>
      <c r="BP8" s="16">
        <v>0.52322738386308099</v>
      </c>
      <c r="BQ8" s="16"/>
      <c r="BR8" s="16">
        <v>0.49172576832151299</v>
      </c>
      <c r="BS8" s="16"/>
      <c r="BT8" s="16">
        <v>0.51343283582089505</v>
      </c>
    </row>
    <row r="9" spans="2:72" ht="16" x14ac:dyDescent="0.2">
      <c r="B9" s="17" t="s">
        <v>292</v>
      </c>
      <c r="C9" s="16">
        <v>0.43025540275049101</v>
      </c>
      <c r="D9" s="16">
        <v>0.35175879396984899</v>
      </c>
      <c r="E9" s="16">
        <v>0.55813953488372103</v>
      </c>
      <c r="F9" s="16">
        <v>0.52380952380952395</v>
      </c>
      <c r="G9" s="16">
        <v>0.54545454545454497</v>
      </c>
      <c r="H9" s="16">
        <v>0.6</v>
      </c>
      <c r="I9" s="16">
        <v>0.47457627118644102</v>
      </c>
      <c r="J9" s="16">
        <v>0.407407407407407</v>
      </c>
      <c r="K9" s="16">
        <v>0.28571428571428598</v>
      </c>
      <c r="L9" s="16">
        <v>0.43589743589743601</v>
      </c>
      <c r="M9" s="16">
        <v>0.52380952380952395</v>
      </c>
      <c r="N9" s="16">
        <v>0.3125</v>
      </c>
      <c r="O9" s="16">
        <v>0.6</v>
      </c>
      <c r="P9" s="16"/>
      <c r="Q9" s="16">
        <v>0.42857142857142899</v>
      </c>
      <c r="R9" s="16">
        <v>0.58333333333333304</v>
      </c>
      <c r="S9" s="16">
        <v>0.52941176470588203</v>
      </c>
      <c r="T9" s="16">
        <v>0.64516129032258096</v>
      </c>
      <c r="U9" s="16">
        <v>0.45833333333333298</v>
      </c>
      <c r="V9" s="16">
        <v>0.480769230769231</v>
      </c>
      <c r="W9" s="16">
        <v>0.57142857142857095</v>
      </c>
      <c r="X9" s="16">
        <v>0.43636363636363601</v>
      </c>
      <c r="Y9" s="16">
        <v>0.342741935483871</v>
      </c>
      <c r="Z9" s="16"/>
      <c r="AA9" s="16">
        <v>0.53398058252427205</v>
      </c>
      <c r="AB9" s="16">
        <v>0.35973597359735998</v>
      </c>
      <c r="AC9" s="16"/>
      <c r="AD9" s="16">
        <v>0.46341463414634099</v>
      </c>
      <c r="AE9" s="16">
        <v>0.5</v>
      </c>
      <c r="AF9" s="16">
        <v>0.72222222222222199</v>
      </c>
      <c r="AG9" s="16">
        <v>0.51219512195121997</v>
      </c>
      <c r="AH9" s="16">
        <v>0.48648648648648701</v>
      </c>
      <c r="AI9" s="16">
        <v>0.52272727272727304</v>
      </c>
      <c r="AJ9" s="16">
        <v>0.41025641025641002</v>
      </c>
      <c r="AK9" s="16">
        <v>0.4</v>
      </c>
      <c r="AL9" s="16">
        <v>0.4</v>
      </c>
      <c r="AM9" s="16">
        <v>0.31632653061224503</v>
      </c>
      <c r="AN9" s="16"/>
      <c r="AO9" s="16">
        <v>0.515923566878981</v>
      </c>
      <c r="AP9" s="16">
        <v>0.45454545454545497</v>
      </c>
      <c r="AQ9" s="16">
        <v>0.45192307692307698</v>
      </c>
      <c r="AR9" s="16">
        <v>0.36065573770491799</v>
      </c>
      <c r="AS9" s="16">
        <v>0.11764705882352899</v>
      </c>
      <c r="AT9" s="16">
        <v>0</v>
      </c>
      <c r="AU9" s="16"/>
      <c r="AV9" s="16">
        <v>0.33333333333333298</v>
      </c>
      <c r="AW9" s="16">
        <v>0</v>
      </c>
      <c r="AX9" s="16">
        <v>0.225806451612903</v>
      </c>
      <c r="AY9" s="16">
        <v>0.625</v>
      </c>
      <c r="AZ9" s="16">
        <v>0</v>
      </c>
      <c r="BA9" s="16">
        <v>0.40625</v>
      </c>
      <c r="BB9" s="16">
        <v>0.48979591836734698</v>
      </c>
      <c r="BC9" s="16">
        <v>0.71428571428571397</v>
      </c>
      <c r="BD9" s="16">
        <v>0.6</v>
      </c>
      <c r="BE9" s="16">
        <v>0.42399999999999999</v>
      </c>
      <c r="BF9" s="16">
        <v>0.38235294117647101</v>
      </c>
      <c r="BG9" s="16">
        <v>0.33333333333333298</v>
      </c>
      <c r="BH9" s="16">
        <v>0.659574468085106</v>
      </c>
      <c r="BI9" s="16">
        <v>0.46153846153846201</v>
      </c>
      <c r="BJ9" s="16">
        <v>0.28571428571428598</v>
      </c>
      <c r="BK9" s="16">
        <v>0.36842105263157898</v>
      </c>
      <c r="BL9" s="16">
        <v>0.44444444444444398</v>
      </c>
      <c r="BM9" s="16">
        <v>0.36363636363636398</v>
      </c>
      <c r="BN9" s="16">
        <v>0.5625</v>
      </c>
      <c r="BO9" s="16"/>
      <c r="BP9" s="16">
        <v>0.398533007334963</v>
      </c>
      <c r="BQ9" s="16"/>
      <c r="BR9" s="16">
        <v>0.41843971631205701</v>
      </c>
      <c r="BS9" s="16"/>
      <c r="BT9" s="16">
        <v>0.39104477611940303</v>
      </c>
    </row>
    <row r="10" spans="2:72" ht="32" x14ac:dyDescent="0.2">
      <c r="B10" s="17" t="s">
        <v>293</v>
      </c>
      <c r="C10" s="16">
        <v>6.0903732809430303E-2</v>
      </c>
      <c r="D10" s="16">
        <v>4.5226130653266298E-2</v>
      </c>
      <c r="E10" s="16">
        <v>9.3023255813953501E-2</v>
      </c>
      <c r="F10" s="16">
        <v>4.7619047619047603E-2</v>
      </c>
      <c r="G10" s="16">
        <v>6.0606060606060601E-2</v>
      </c>
      <c r="H10" s="16">
        <v>0.04</v>
      </c>
      <c r="I10" s="16">
        <v>3.3898305084745797E-2</v>
      </c>
      <c r="J10" s="16">
        <v>7.4074074074074098E-2</v>
      </c>
      <c r="K10" s="16">
        <v>0.14285714285714299</v>
      </c>
      <c r="L10" s="16">
        <v>7.69230769230769E-2</v>
      </c>
      <c r="M10" s="16">
        <v>0.14285714285714299</v>
      </c>
      <c r="N10" s="16">
        <v>0</v>
      </c>
      <c r="O10" s="16">
        <v>0.2</v>
      </c>
      <c r="P10" s="16"/>
      <c r="Q10" s="16">
        <v>7.1428571428571397E-2</v>
      </c>
      <c r="R10" s="16">
        <v>0.16666666666666699</v>
      </c>
      <c r="S10" s="16">
        <v>0</v>
      </c>
      <c r="T10" s="16">
        <v>3.2258064516128997E-2</v>
      </c>
      <c r="U10" s="16">
        <v>0.125</v>
      </c>
      <c r="V10" s="16">
        <v>7.69230769230769E-2</v>
      </c>
      <c r="W10" s="16">
        <v>8.9285714285714302E-2</v>
      </c>
      <c r="X10" s="16">
        <v>7.2727272727272696E-2</v>
      </c>
      <c r="Y10" s="16">
        <v>4.4354838709677401E-2</v>
      </c>
      <c r="Z10" s="16"/>
      <c r="AA10" s="16">
        <v>7.7669902912621394E-2</v>
      </c>
      <c r="AB10" s="16">
        <v>4.95049504950495E-2</v>
      </c>
      <c r="AC10" s="16"/>
      <c r="AD10" s="16">
        <v>0.12195121951219499</v>
      </c>
      <c r="AE10" s="16">
        <v>4.5454545454545497E-2</v>
      </c>
      <c r="AF10" s="16">
        <v>5.5555555555555601E-2</v>
      </c>
      <c r="AG10" s="16">
        <v>9.7560975609756101E-2</v>
      </c>
      <c r="AH10" s="16">
        <v>2.7027027027027001E-2</v>
      </c>
      <c r="AI10" s="16">
        <v>9.0909090909090898E-2</v>
      </c>
      <c r="AJ10" s="16">
        <v>3.8461538461538498E-2</v>
      </c>
      <c r="AK10" s="16">
        <v>6.15384615384615E-2</v>
      </c>
      <c r="AL10" s="16">
        <v>6.6666666666666693E-2</v>
      </c>
      <c r="AM10" s="16">
        <v>3.06122448979592E-2</v>
      </c>
      <c r="AN10" s="16"/>
      <c r="AO10" s="16">
        <v>7.0063694267515894E-2</v>
      </c>
      <c r="AP10" s="16">
        <v>6.2937062937062901E-2</v>
      </c>
      <c r="AQ10" s="16">
        <v>5.7692307692307702E-2</v>
      </c>
      <c r="AR10" s="16">
        <v>8.1967213114754106E-2</v>
      </c>
      <c r="AS10" s="16">
        <v>0</v>
      </c>
      <c r="AT10" s="16">
        <v>0</v>
      </c>
      <c r="AU10" s="16"/>
      <c r="AV10" s="16">
        <v>0</v>
      </c>
      <c r="AW10" s="16">
        <v>0.5</v>
      </c>
      <c r="AX10" s="16">
        <v>1.6129032258064498E-2</v>
      </c>
      <c r="AY10" s="16">
        <v>0</v>
      </c>
      <c r="AZ10" s="16">
        <v>0</v>
      </c>
      <c r="BA10" s="16">
        <v>3.125E-2</v>
      </c>
      <c r="BB10" s="16">
        <v>2.04081632653061E-2</v>
      </c>
      <c r="BC10" s="16">
        <v>0</v>
      </c>
      <c r="BD10" s="16">
        <v>0.2</v>
      </c>
      <c r="BE10" s="16">
        <v>5.6000000000000001E-2</v>
      </c>
      <c r="BF10" s="16">
        <v>8.8235294117647106E-2</v>
      </c>
      <c r="BG10" s="16">
        <v>0.16666666666666699</v>
      </c>
      <c r="BH10" s="16">
        <v>4.2553191489361701E-2</v>
      </c>
      <c r="BI10" s="16">
        <v>7.69230769230769E-2</v>
      </c>
      <c r="BJ10" s="16">
        <v>0.14285714285714299</v>
      </c>
      <c r="BK10" s="16">
        <v>0.21052631578947401</v>
      </c>
      <c r="BL10" s="16">
        <v>0.11111111111111099</v>
      </c>
      <c r="BM10" s="16">
        <v>9.0909090909090898E-2</v>
      </c>
      <c r="BN10" s="16">
        <v>6.25E-2</v>
      </c>
      <c r="BO10" s="16"/>
      <c r="BP10" s="16">
        <v>5.1344743276283598E-2</v>
      </c>
      <c r="BQ10" s="16"/>
      <c r="BR10" s="16">
        <v>6.3829787234042507E-2</v>
      </c>
      <c r="BS10" s="16"/>
      <c r="BT10" s="16">
        <v>5.6716417910447799E-2</v>
      </c>
    </row>
    <row r="11" spans="2:72" ht="16" x14ac:dyDescent="0.2">
      <c r="B11" s="17" t="s">
        <v>294</v>
      </c>
      <c r="C11" s="16">
        <v>2.94695481335953E-2</v>
      </c>
      <c r="D11" s="16">
        <v>3.5175879396984903E-2</v>
      </c>
      <c r="E11" s="16">
        <v>4.6511627906976702E-2</v>
      </c>
      <c r="F11" s="16">
        <v>4.7619047619047603E-2</v>
      </c>
      <c r="G11" s="16">
        <v>0</v>
      </c>
      <c r="H11" s="16">
        <v>0.04</v>
      </c>
      <c r="I11" s="16">
        <v>3.3898305084745797E-2</v>
      </c>
      <c r="J11" s="16">
        <v>3.7037037037037E-2</v>
      </c>
      <c r="K11" s="16">
        <v>0</v>
      </c>
      <c r="L11" s="16">
        <v>2.5641025641025599E-2</v>
      </c>
      <c r="M11" s="16">
        <v>0</v>
      </c>
      <c r="N11" s="16">
        <v>0</v>
      </c>
      <c r="O11" s="16">
        <v>0</v>
      </c>
      <c r="P11" s="16"/>
      <c r="Q11" s="16">
        <v>0</v>
      </c>
      <c r="R11" s="16">
        <v>0</v>
      </c>
      <c r="S11" s="16">
        <v>0</v>
      </c>
      <c r="T11" s="16">
        <v>0</v>
      </c>
      <c r="U11" s="16">
        <v>8.3333333333333301E-2</v>
      </c>
      <c r="V11" s="16">
        <v>0</v>
      </c>
      <c r="W11" s="16">
        <v>0</v>
      </c>
      <c r="X11" s="16">
        <v>5.4545454545454501E-2</v>
      </c>
      <c r="Y11" s="16">
        <v>4.0322580645161303E-2</v>
      </c>
      <c r="Z11" s="16"/>
      <c r="AA11" s="16">
        <v>9.7087378640776708E-3</v>
      </c>
      <c r="AB11" s="16">
        <v>4.2904290429042903E-2</v>
      </c>
      <c r="AC11" s="16"/>
      <c r="AD11" s="16">
        <v>2.4390243902439001E-2</v>
      </c>
      <c r="AE11" s="16">
        <v>0</v>
      </c>
      <c r="AF11" s="16">
        <v>0</v>
      </c>
      <c r="AG11" s="16">
        <v>2.4390243902439001E-2</v>
      </c>
      <c r="AH11" s="16">
        <v>0.135135135135135</v>
      </c>
      <c r="AI11" s="16">
        <v>2.27272727272727E-2</v>
      </c>
      <c r="AJ11" s="16">
        <v>3.8461538461538498E-2</v>
      </c>
      <c r="AK11" s="16">
        <v>0</v>
      </c>
      <c r="AL11" s="16">
        <v>0</v>
      </c>
      <c r="AM11" s="16">
        <v>4.08163265306122E-2</v>
      </c>
      <c r="AN11" s="16"/>
      <c r="AO11" s="16">
        <v>4.4585987261146501E-2</v>
      </c>
      <c r="AP11" s="16">
        <v>4.1958041958042001E-2</v>
      </c>
      <c r="AQ11" s="16">
        <v>9.6153846153846194E-3</v>
      </c>
      <c r="AR11" s="16">
        <v>1.63934426229508E-2</v>
      </c>
      <c r="AS11" s="16">
        <v>0</v>
      </c>
      <c r="AT11" s="16">
        <v>0</v>
      </c>
      <c r="AU11" s="16"/>
      <c r="AV11" s="16">
        <v>0.16666666666666699</v>
      </c>
      <c r="AW11" s="16">
        <v>0</v>
      </c>
      <c r="AX11" s="16">
        <v>1.6129032258064498E-2</v>
      </c>
      <c r="AY11" s="16">
        <v>0</v>
      </c>
      <c r="AZ11" s="16">
        <v>0</v>
      </c>
      <c r="BA11" s="16">
        <v>0</v>
      </c>
      <c r="BB11" s="16">
        <v>2.04081632653061E-2</v>
      </c>
      <c r="BC11" s="16">
        <v>7.1428571428571397E-2</v>
      </c>
      <c r="BD11" s="16">
        <v>0</v>
      </c>
      <c r="BE11" s="16">
        <v>8.0000000000000002E-3</v>
      </c>
      <c r="BF11" s="16">
        <v>2.9411764705882401E-2</v>
      </c>
      <c r="BG11" s="16">
        <v>0</v>
      </c>
      <c r="BH11" s="16">
        <v>0</v>
      </c>
      <c r="BI11" s="16">
        <v>7.69230769230769E-2</v>
      </c>
      <c r="BJ11" s="16">
        <v>0</v>
      </c>
      <c r="BK11" s="16">
        <v>0.21052631578947401</v>
      </c>
      <c r="BL11" s="16">
        <v>5.5555555555555601E-2</v>
      </c>
      <c r="BM11" s="16">
        <v>9.0909090909090898E-2</v>
      </c>
      <c r="BN11" s="16">
        <v>6.25E-2</v>
      </c>
      <c r="BO11" s="16"/>
      <c r="BP11" s="16">
        <v>2.6894865525672398E-2</v>
      </c>
      <c r="BQ11" s="16"/>
      <c r="BR11" s="16">
        <v>2.3640661938534299E-2</v>
      </c>
      <c r="BS11" s="16"/>
      <c r="BT11" s="16">
        <v>3.5820895522388103E-2</v>
      </c>
    </row>
    <row r="12" spans="2:72" ht="16" x14ac:dyDescent="0.2">
      <c r="B12" s="17" t="s">
        <v>295</v>
      </c>
      <c r="C12" s="16">
        <v>1.9646365422396899E-3</v>
      </c>
      <c r="D12" s="16">
        <v>5.0251256281407001E-3</v>
      </c>
      <c r="E12" s="16">
        <v>0</v>
      </c>
      <c r="F12" s="16">
        <v>0</v>
      </c>
      <c r="G12" s="16">
        <v>0</v>
      </c>
      <c r="H12" s="16">
        <v>0</v>
      </c>
      <c r="I12" s="16">
        <v>0</v>
      </c>
      <c r="J12" s="16">
        <v>0</v>
      </c>
      <c r="K12" s="16">
        <v>0</v>
      </c>
      <c r="L12" s="16">
        <v>0</v>
      </c>
      <c r="M12" s="16">
        <v>0</v>
      </c>
      <c r="N12" s="16">
        <v>0</v>
      </c>
      <c r="O12" s="16">
        <v>0</v>
      </c>
      <c r="P12" s="16"/>
      <c r="Q12" s="16">
        <v>0</v>
      </c>
      <c r="R12" s="16">
        <v>0</v>
      </c>
      <c r="S12" s="16">
        <v>0</v>
      </c>
      <c r="T12" s="16">
        <v>0</v>
      </c>
      <c r="U12" s="16">
        <v>0</v>
      </c>
      <c r="V12" s="16">
        <v>0</v>
      </c>
      <c r="W12" s="16">
        <v>0</v>
      </c>
      <c r="X12" s="16">
        <v>0</v>
      </c>
      <c r="Y12" s="16">
        <v>4.0322580645161298E-3</v>
      </c>
      <c r="Z12" s="16"/>
      <c r="AA12" s="16">
        <v>0</v>
      </c>
      <c r="AB12" s="16">
        <v>3.3003300330032999E-3</v>
      </c>
      <c r="AC12" s="16"/>
      <c r="AD12" s="16">
        <v>0</v>
      </c>
      <c r="AE12" s="16">
        <v>0</v>
      </c>
      <c r="AF12" s="16">
        <v>0</v>
      </c>
      <c r="AG12" s="16">
        <v>0</v>
      </c>
      <c r="AH12" s="16">
        <v>0</v>
      </c>
      <c r="AI12" s="16">
        <v>0</v>
      </c>
      <c r="AJ12" s="16">
        <v>0</v>
      </c>
      <c r="AK12" s="16">
        <v>0</v>
      </c>
      <c r="AL12" s="16">
        <v>1.6666666666666701E-2</v>
      </c>
      <c r="AM12" s="16">
        <v>0</v>
      </c>
      <c r="AN12" s="16"/>
      <c r="AO12" s="16">
        <v>0</v>
      </c>
      <c r="AP12" s="16">
        <v>0</v>
      </c>
      <c r="AQ12" s="16">
        <v>0</v>
      </c>
      <c r="AR12" s="16">
        <v>1.63934426229508E-2</v>
      </c>
      <c r="AS12" s="16">
        <v>0</v>
      </c>
      <c r="AT12" s="16">
        <v>0</v>
      </c>
      <c r="AU12" s="16"/>
      <c r="AV12" s="16">
        <v>0</v>
      </c>
      <c r="AW12" s="16">
        <v>0</v>
      </c>
      <c r="AX12" s="16">
        <v>0</v>
      </c>
      <c r="AY12" s="16">
        <v>0</v>
      </c>
      <c r="AZ12" s="16">
        <v>0</v>
      </c>
      <c r="BA12" s="16">
        <v>0</v>
      </c>
      <c r="BB12" s="16">
        <v>0</v>
      </c>
      <c r="BC12" s="16">
        <v>0</v>
      </c>
      <c r="BD12" s="16">
        <v>0</v>
      </c>
      <c r="BE12" s="16">
        <v>0</v>
      </c>
      <c r="BF12" s="16">
        <v>1.4705882352941201E-2</v>
      </c>
      <c r="BG12" s="16">
        <v>0</v>
      </c>
      <c r="BH12" s="16">
        <v>0</v>
      </c>
      <c r="BI12" s="16">
        <v>0</v>
      </c>
      <c r="BJ12" s="16">
        <v>0</v>
      </c>
      <c r="BK12" s="16">
        <v>0</v>
      </c>
      <c r="BL12" s="16">
        <v>0</v>
      </c>
      <c r="BM12" s="16">
        <v>0</v>
      </c>
      <c r="BN12" s="16">
        <v>0</v>
      </c>
      <c r="BO12" s="16"/>
      <c r="BP12" s="16">
        <v>0</v>
      </c>
      <c r="BQ12" s="16"/>
      <c r="BR12" s="16">
        <v>2.36406619385343E-3</v>
      </c>
      <c r="BS12" s="16"/>
      <c r="BT12" s="16">
        <v>2.9850746268656699E-3</v>
      </c>
    </row>
    <row r="13" spans="2:72" ht="16" x14ac:dyDescent="0.2">
      <c r="B13" s="25" t="s">
        <v>90</v>
      </c>
      <c r="C13" s="24">
        <v>0</v>
      </c>
      <c r="D13" s="24">
        <v>0</v>
      </c>
      <c r="E13" s="24">
        <v>0</v>
      </c>
      <c r="F13" s="24">
        <v>0</v>
      </c>
      <c r="G13" s="24">
        <v>0</v>
      </c>
      <c r="H13" s="24">
        <v>0</v>
      </c>
      <c r="I13" s="24">
        <v>0</v>
      </c>
      <c r="J13" s="24">
        <v>0</v>
      </c>
      <c r="K13" s="24">
        <v>0</v>
      </c>
      <c r="L13" s="24">
        <v>0</v>
      </c>
      <c r="M13" s="24">
        <v>0</v>
      </c>
      <c r="N13" s="24">
        <v>0</v>
      </c>
      <c r="O13" s="24">
        <v>0</v>
      </c>
      <c r="P13" s="24"/>
      <c r="Q13" s="24">
        <v>0</v>
      </c>
      <c r="R13" s="24">
        <v>0</v>
      </c>
      <c r="S13" s="24">
        <v>0</v>
      </c>
      <c r="T13" s="24">
        <v>0</v>
      </c>
      <c r="U13" s="24">
        <v>0</v>
      </c>
      <c r="V13" s="24">
        <v>0</v>
      </c>
      <c r="W13" s="24">
        <v>0</v>
      </c>
      <c r="X13" s="24">
        <v>0</v>
      </c>
      <c r="Y13" s="24">
        <v>0</v>
      </c>
      <c r="Z13" s="24"/>
      <c r="AA13" s="24">
        <v>0</v>
      </c>
      <c r="AB13" s="24">
        <v>0</v>
      </c>
      <c r="AC13" s="24"/>
      <c r="AD13" s="24">
        <v>0</v>
      </c>
      <c r="AE13" s="24">
        <v>0</v>
      </c>
      <c r="AF13" s="24">
        <v>0</v>
      </c>
      <c r="AG13" s="24">
        <v>0</v>
      </c>
      <c r="AH13" s="24">
        <v>0</v>
      </c>
      <c r="AI13" s="24">
        <v>0</v>
      </c>
      <c r="AJ13" s="24">
        <v>0</v>
      </c>
      <c r="AK13" s="24">
        <v>0</v>
      </c>
      <c r="AL13" s="24">
        <v>0</v>
      </c>
      <c r="AM13" s="24">
        <v>0</v>
      </c>
      <c r="AN13" s="24"/>
      <c r="AO13" s="24">
        <v>0</v>
      </c>
      <c r="AP13" s="24">
        <v>0</v>
      </c>
      <c r="AQ13" s="24">
        <v>0</v>
      </c>
      <c r="AR13" s="24">
        <v>0</v>
      </c>
      <c r="AS13" s="24">
        <v>0</v>
      </c>
      <c r="AT13" s="24">
        <v>0</v>
      </c>
      <c r="AU13" s="24"/>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c r="BP13" s="24">
        <v>0</v>
      </c>
      <c r="BQ13" s="24"/>
      <c r="BR13" s="24">
        <v>0</v>
      </c>
      <c r="BS13" s="24"/>
      <c r="BT13" s="24">
        <v>0</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BT18"/>
  <sheetViews>
    <sheetView showGridLines="0" topLeftCell="A8" workbookViewId="0">
      <pane xSplit="2" topLeftCell="C1" activePane="topRight" state="frozen"/>
      <selection pane="topRight" activeCell="C11" sqref="C11"/>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299</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0.48722986247544198</v>
      </c>
      <c r="D8" s="16">
        <v>0.552763819095477</v>
      </c>
      <c r="E8" s="16">
        <v>0.27906976744186002</v>
      </c>
      <c r="F8" s="16">
        <v>0.28571428571428598</v>
      </c>
      <c r="G8" s="16">
        <v>0.42424242424242398</v>
      </c>
      <c r="H8" s="16">
        <v>0.56000000000000005</v>
      </c>
      <c r="I8" s="16">
        <v>0.50847457627118597</v>
      </c>
      <c r="J8" s="16">
        <v>0.33333333333333298</v>
      </c>
      <c r="K8" s="16">
        <v>0.38095238095238099</v>
      </c>
      <c r="L8" s="16">
        <v>0.64102564102564097</v>
      </c>
      <c r="M8" s="16">
        <v>0.33333333333333298</v>
      </c>
      <c r="N8" s="16">
        <v>0.625</v>
      </c>
      <c r="O8" s="16">
        <v>0.6</v>
      </c>
      <c r="P8" s="16"/>
      <c r="Q8" s="16">
        <v>0.28571428571428598</v>
      </c>
      <c r="R8" s="16">
        <v>0.41666666666666702</v>
      </c>
      <c r="S8" s="16">
        <v>0.29411764705882398</v>
      </c>
      <c r="T8" s="16">
        <v>0.54838709677419395</v>
      </c>
      <c r="U8" s="16">
        <v>0.58333333333333304</v>
      </c>
      <c r="V8" s="16">
        <v>0.34615384615384598</v>
      </c>
      <c r="W8" s="16">
        <v>0.375</v>
      </c>
      <c r="X8" s="16">
        <v>0.54545454545454497</v>
      </c>
      <c r="Y8" s="16">
        <v>0.54032258064516103</v>
      </c>
      <c r="Z8" s="16"/>
      <c r="AA8" s="16">
        <v>0.40776699029126201</v>
      </c>
      <c r="AB8" s="16">
        <v>0.54125412541254103</v>
      </c>
      <c r="AC8" s="16"/>
      <c r="AD8" s="16">
        <v>0.31707317073170699</v>
      </c>
      <c r="AE8" s="16">
        <v>0.31818181818181801</v>
      </c>
      <c r="AF8" s="16">
        <v>0.33333333333333298</v>
      </c>
      <c r="AG8" s="16">
        <v>0.51219512195121997</v>
      </c>
      <c r="AH8" s="16">
        <v>0.43243243243243201</v>
      </c>
      <c r="AI8" s="16">
        <v>0.43181818181818199</v>
      </c>
      <c r="AJ8" s="16">
        <v>0.55128205128205099</v>
      </c>
      <c r="AK8" s="16">
        <v>0.52307692307692299</v>
      </c>
      <c r="AL8" s="16">
        <v>0.483333333333333</v>
      </c>
      <c r="AM8" s="16">
        <v>0.59183673469387799</v>
      </c>
      <c r="AN8" s="16"/>
      <c r="AO8" s="16">
        <v>0.36942675159235699</v>
      </c>
      <c r="AP8" s="16">
        <v>0.51048951048951097</v>
      </c>
      <c r="AQ8" s="16">
        <v>0.45192307692307698</v>
      </c>
      <c r="AR8" s="16">
        <v>0.59016393442622905</v>
      </c>
      <c r="AS8" s="16">
        <v>0.76470588235294101</v>
      </c>
      <c r="AT8" s="16">
        <v>0.66666666666666696</v>
      </c>
      <c r="AU8" s="16"/>
      <c r="AV8" s="16">
        <v>0.33333333333333298</v>
      </c>
      <c r="AW8" s="16">
        <v>0</v>
      </c>
      <c r="AX8" s="16">
        <v>0.77419354838709697</v>
      </c>
      <c r="AY8" s="16">
        <v>0.5</v>
      </c>
      <c r="AZ8" s="16">
        <v>0</v>
      </c>
      <c r="BA8" s="16">
        <v>0.59375</v>
      </c>
      <c r="BB8" s="16">
        <v>0.51020408163265296</v>
      </c>
      <c r="BC8" s="16">
        <v>0.35714285714285698</v>
      </c>
      <c r="BD8" s="16">
        <v>0.2</v>
      </c>
      <c r="BE8" s="16">
        <v>0.44800000000000001</v>
      </c>
      <c r="BF8" s="16">
        <v>0.48529411764705899</v>
      </c>
      <c r="BG8" s="16">
        <v>0.5</v>
      </c>
      <c r="BH8" s="16">
        <v>0.48936170212766</v>
      </c>
      <c r="BI8" s="16">
        <v>0.230769230769231</v>
      </c>
      <c r="BJ8" s="16">
        <v>0.42857142857142899</v>
      </c>
      <c r="BK8" s="16">
        <v>0.21052631578947401</v>
      </c>
      <c r="BL8" s="16">
        <v>0.55555555555555602</v>
      </c>
      <c r="BM8" s="16">
        <v>0.36363636363636398</v>
      </c>
      <c r="BN8" s="16">
        <v>0.3125</v>
      </c>
      <c r="BO8" s="16"/>
      <c r="BP8" s="16">
        <v>0.53545232273838606</v>
      </c>
      <c r="BQ8" s="16"/>
      <c r="BR8" s="16">
        <v>0.50354609929077998</v>
      </c>
      <c r="BS8" s="16"/>
      <c r="BT8" s="16">
        <v>0.52238805970149205</v>
      </c>
    </row>
    <row r="9" spans="2:72" ht="16" x14ac:dyDescent="0.2">
      <c r="B9" s="17" t="s">
        <v>292</v>
      </c>
      <c r="C9" s="16">
        <v>0.328094302554027</v>
      </c>
      <c r="D9" s="16">
        <v>0.28140703517587901</v>
      </c>
      <c r="E9" s="16">
        <v>0.372093023255814</v>
      </c>
      <c r="F9" s="16">
        <v>0.476190476190476</v>
      </c>
      <c r="G9" s="16">
        <v>0.42424242424242398</v>
      </c>
      <c r="H9" s="16">
        <v>0.32</v>
      </c>
      <c r="I9" s="16">
        <v>0.28813559322033899</v>
      </c>
      <c r="J9" s="16">
        <v>0.37037037037037002</v>
      </c>
      <c r="K9" s="16">
        <v>0.476190476190476</v>
      </c>
      <c r="L9" s="16">
        <v>0.230769230769231</v>
      </c>
      <c r="M9" s="16">
        <v>0.52380952380952395</v>
      </c>
      <c r="N9" s="16">
        <v>0.3125</v>
      </c>
      <c r="O9" s="16">
        <v>0.2</v>
      </c>
      <c r="P9" s="16"/>
      <c r="Q9" s="16">
        <v>0.35714285714285698</v>
      </c>
      <c r="R9" s="16">
        <v>0.25</v>
      </c>
      <c r="S9" s="16">
        <v>0.52941176470588203</v>
      </c>
      <c r="T9" s="16">
        <v>0.32258064516128998</v>
      </c>
      <c r="U9" s="16">
        <v>0.29166666666666702</v>
      </c>
      <c r="V9" s="16">
        <v>0.42307692307692302</v>
      </c>
      <c r="W9" s="16">
        <v>0.26785714285714302</v>
      </c>
      <c r="X9" s="16">
        <v>0.27272727272727298</v>
      </c>
      <c r="Y9" s="16">
        <v>0.32661290322580599</v>
      </c>
      <c r="Z9" s="16"/>
      <c r="AA9" s="16">
        <v>0.34466019417475702</v>
      </c>
      <c r="AB9" s="16">
        <v>0.316831683168317</v>
      </c>
      <c r="AC9" s="16"/>
      <c r="AD9" s="16">
        <v>0.24390243902438999</v>
      </c>
      <c r="AE9" s="16">
        <v>0.31818181818181801</v>
      </c>
      <c r="AF9" s="16">
        <v>0.27777777777777801</v>
      </c>
      <c r="AG9" s="16">
        <v>0.36585365853658502</v>
      </c>
      <c r="AH9" s="16">
        <v>0.37837837837837801</v>
      </c>
      <c r="AI9" s="16">
        <v>0.36363636363636398</v>
      </c>
      <c r="AJ9" s="16">
        <v>0.269230769230769</v>
      </c>
      <c r="AK9" s="16">
        <v>0.33846153846153798</v>
      </c>
      <c r="AL9" s="16">
        <v>0.38333333333333303</v>
      </c>
      <c r="AM9" s="16">
        <v>0.33673469387755101</v>
      </c>
      <c r="AN9" s="16"/>
      <c r="AO9" s="16">
        <v>0.38216560509554098</v>
      </c>
      <c r="AP9" s="16">
        <v>0.29370629370629397</v>
      </c>
      <c r="AQ9" s="16">
        <v>0.355769230769231</v>
      </c>
      <c r="AR9" s="16">
        <v>0.32786885245901598</v>
      </c>
      <c r="AS9" s="16">
        <v>0.20588235294117599</v>
      </c>
      <c r="AT9" s="16">
        <v>0.16666666666666699</v>
      </c>
      <c r="AU9" s="16"/>
      <c r="AV9" s="16">
        <v>0.5</v>
      </c>
      <c r="AW9" s="16">
        <v>0.5</v>
      </c>
      <c r="AX9" s="16">
        <v>0.16129032258064499</v>
      </c>
      <c r="AY9" s="16">
        <v>0.125</v>
      </c>
      <c r="AZ9" s="16">
        <v>0</v>
      </c>
      <c r="BA9" s="16">
        <v>0.25</v>
      </c>
      <c r="BB9" s="16">
        <v>0.34693877551020402</v>
      </c>
      <c r="BC9" s="16">
        <v>0.28571428571428598</v>
      </c>
      <c r="BD9" s="16">
        <v>0.4</v>
      </c>
      <c r="BE9" s="16">
        <v>0.40799999999999997</v>
      </c>
      <c r="BF9" s="16">
        <v>0.32352941176470601</v>
      </c>
      <c r="BG9" s="16">
        <v>0.5</v>
      </c>
      <c r="BH9" s="16">
        <v>0.38297872340425498</v>
      </c>
      <c r="BI9" s="16">
        <v>0.230769230769231</v>
      </c>
      <c r="BJ9" s="16">
        <v>0.57142857142857095</v>
      </c>
      <c r="BK9" s="16">
        <v>0.36842105263157898</v>
      </c>
      <c r="BL9" s="16">
        <v>0.33333333333333298</v>
      </c>
      <c r="BM9" s="16">
        <v>0.27272727272727298</v>
      </c>
      <c r="BN9" s="16">
        <v>0.25</v>
      </c>
      <c r="BO9" s="16"/>
      <c r="BP9" s="16">
        <v>0.32029339853300698</v>
      </c>
      <c r="BQ9" s="16"/>
      <c r="BR9" s="16">
        <v>0.31442080378250598</v>
      </c>
      <c r="BS9" s="16"/>
      <c r="BT9" s="16">
        <v>0.319402985074627</v>
      </c>
    </row>
    <row r="10" spans="2:72" ht="32" x14ac:dyDescent="0.2">
      <c r="B10" s="17" t="s">
        <v>293</v>
      </c>
      <c r="C10" s="16">
        <v>0.129666011787819</v>
      </c>
      <c r="D10" s="16">
        <v>0.115577889447236</v>
      </c>
      <c r="E10" s="16">
        <v>0.232558139534884</v>
      </c>
      <c r="F10" s="16">
        <v>0.14285714285714299</v>
      </c>
      <c r="G10" s="16">
        <v>0.12121212121212099</v>
      </c>
      <c r="H10" s="16">
        <v>0.08</v>
      </c>
      <c r="I10" s="16">
        <v>0.169491525423729</v>
      </c>
      <c r="J10" s="16">
        <v>0.18518518518518501</v>
      </c>
      <c r="K10" s="16">
        <v>9.5238095238095205E-2</v>
      </c>
      <c r="L10" s="16">
        <v>7.69230769230769E-2</v>
      </c>
      <c r="M10" s="16">
        <v>0.14285714285714299</v>
      </c>
      <c r="N10" s="16">
        <v>6.25E-2</v>
      </c>
      <c r="O10" s="16">
        <v>0</v>
      </c>
      <c r="P10" s="16"/>
      <c r="Q10" s="16">
        <v>0.28571428571428598</v>
      </c>
      <c r="R10" s="16">
        <v>8.3333333333333301E-2</v>
      </c>
      <c r="S10" s="16">
        <v>0.17647058823529399</v>
      </c>
      <c r="T10" s="16">
        <v>9.6774193548387094E-2</v>
      </c>
      <c r="U10" s="16">
        <v>4.1666666666666699E-2</v>
      </c>
      <c r="V10" s="16">
        <v>0.134615384615385</v>
      </c>
      <c r="W10" s="16">
        <v>0.26785714285714302</v>
      </c>
      <c r="X10" s="16">
        <v>0.145454545454545</v>
      </c>
      <c r="Y10" s="16">
        <v>9.6774193548387094E-2</v>
      </c>
      <c r="Z10" s="16"/>
      <c r="AA10" s="16">
        <v>0.16504854368932001</v>
      </c>
      <c r="AB10" s="16">
        <v>0.105610561056106</v>
      </c>
      <c r="AC10" s="16"/>
      <c r="AD10" s="16">
        <v>0.292682926829268</v>
      </c>
      <c r="AE10" s="16">
        <v>0.13636363636363599</v>
      </c>
      <c r="AF10" s="16">
        <v>0.27777777777777801</v>
      </c>
      <c r="AG10" s="16">
        <v>0.12195121951219499</v>
      </c>
      <c r="AH10" s="16">
        <v>8.1081081081081099E-2</v>
      </c>
      <c r="AI10" s="16">
        <v>0.18181818181818199</v>
      </c>
      <c r="AJ10" s="16">
        <v>0.141025641025641</v>
      </c>
      <c r="AK10" s="16">
        <v>9.2307692307692299E-2</v>
      </c>
      <c r="AL10" s="16">
        <v>0.116666666666667</v>
      </c>
      <c r="AM10" s="16">
        <v>5.10204081632653E-2</v>
      </c>
      <c r="AN10" s="16"/>
      <c r="AO10" s="16">
        <v>0.16560509554140099</v>
      </c>
      <c r="AP10" s="16">
        <v>0.132867132867133</v>
      </c>
      <c r="AQ10" s="16">
        <v>0.144230769230769</v>
      </c>
      <c r="AR10" s="16">
        <v>8.1967213114754106E-2</v>
      </c>
      <c r="AS10" s="16">
        <v>2.9411764705882401E-2</v>
      </c>
      <c r="AT10" s="16">
        <v>0</v>
      </c>
      <c r="AU10" s="16"/>
      <c r="AV10" s="16">
        <v>0.16666666666666699</v>
      </c>
      <c r="AW10" s="16">
        <v>0</v>
      </c>
      <c r="AX10" s="16">
        <v>6.4516129032258104E-2</v>
      </c>
      <c r="AY10" s="16">
        <v>0.25</v>
      </c>
      <c r="AZ10" s="16">
        <v>0</v>
      </c>
      <c r="BA10" s="16">
        <v>0.15625</v>
      </c>
      <c r="BB10" s="16">
        <v>0.122448979591837</v>
      </c>
      <c r="BC10" s="16">
        <v>0.35714285714285698</v>
      </c>
      <c r="BD10" s="16">
        <v>0</v>
      </c>
      <c r="BE10" s="16">
        <v>0.08</v>
      </c>
      <c r="BF10" s="16">
        <v>0.14705882352941199</v>
      </c>
      <c r="BG10" s="16">
        <v>0</v>
      </c>
      <c r="BH10" s="16">
        <v>0.10638297872340401</v>
      </c>
      <c r="BI10" s="16">
        <v>0.46153846153846201</v>
      </c>
      <c r="BJ10" s="16">
        <v>0</v>
      </c>
      <c r="BK10" s="16">
        <v>0.31578947368421101</v>
      </c>
      <c r="BL10" s="16">
        <v>5.5555555555555601E-2</v>
      </c>
      <c r="BM10" s="16">
        <v>9.0909090909090898E-2</v>
      </c>
      <c r="BN10" s="16">
        <v>0.25</v>
      </c>
      <c r="BO10" s="16"/>
      <c r="BP10" s="16">
        <v>0.107579462102689</v>
      </c>
      <c r="BQ10" s="16"/>
      <c r="BR10" s="16">
        <v>0.134751773049645</v>
      </c>
      <c r="BS10" s="16"/>
      <c r="BT10" s="16">
        <v>0.107462686567164</v>
      </c>
    </row>
    <row r="11" spans="2:72" ht="16" x14ac:dyDescent="0.2">
      <c r="B11" s="17" t="s">
        <v>294</v>
      </c>
      <c r="C11" s="16">
        <v>4.9115913555992097E-2</v>
      </c>
      <c r="D11" s="16">
        <v>4.5226130653266298E-2</v>
      </c>
      <c r="E11" s="16">
        <v>9.3023255813953501E-2</v>
      </c>
      <c r="F11" s="16">
        <v>9.5238095238095205E-2</v>
      </c>
      <c r="G11" s="16">
        <v>3.03030303030303E-2</v>
      </c>
      <c r="H11" s="16">
        <v>0.04</v>
      </c>
      <c r="I11" s="16">
        <v>1.6949152542372899E-2</v>
      </c>
      <c r="J11" s="16">
        <v>0.11111111111111099</v>
      </c>
      <c r="K11" s="16">
        <v>4.7619047619047603E-2</v>
      </c>
      <c r="L11" s="16">
        <v>5.1282051282051301E-2</v>
      </c>
      <c r="M11" s="16">
        <v>0</v>
      </c>
      <c r="N11" s="16">
        <v>0</v>
      </c>
      <c r="O11" s="16">
        <v>0.2</v>
      </c>
      <c r="P11" s="16"/>
      <c r="Q11" s="16">
        <v>0</v>
      </c>
      <c r="R11" s="16">
        <v>0.16666666666666699</v>
      </c>
      <c r="S11" s="16">
        <v>0</v>
      </c>
      <c r="T11" s="16">
        <v>3.2258064516128997E-2</v>
      </c>
      <c r="U11" s="16">
        <v>8.3333333333333301E-2</v>
      </c>
      <c r="V11" s="16">
        <v>9.6153846153846201E-2</v>
      </c>
      <c r="W11" s="16">
        <v>8.9285714285714302E-2</v>
      </c>
      <c r="X11" s="16">
        <v>1.8181818181818198E-2</v>
      </c>
      <c r="Y11" s="16">
        <v>3.6290322580645198E-2</v>
      </c>
      <c r="Z11" s="16"/>
      <c r="AA11" s="16">
        <v>7.2815533980582506E-2</v>
      </c>
      <c r="AB11" s="16">
        <v>3.3003300330033E-2</v>
      </c>
      <c r="AC11" s="16"/>
      <c r="AD11" s="16">
        <v>0.12195121951219499</v>
      </c>
      <c r="AE11" s="16">
        <v>0.18181818181818199</v>
      </c>
      <c r="AF11" s="16">
        <v>0.11111111111111099</v>
      </c>
      <c r="AG11" s="16">
        <v>0</v>
      </c>
      <c r="AH11" s="16">
        <v>0.108108108108108</v>
      </c>
      <c r="AI11" s="16">
        <v>0</v>
      </c>
      <c r="AJ11" s="16">
        <v>3.8461538461538498E-2</v>
      </c>
      <c r="AK11" s="16">
        <v>4.6153846153846198E-2</v>
      </c>
      <c r="AL11" s="16">
        <v>1.6666666666666701E-2</v>
      </c>
      <c r="AM11" s="16">
        <v>2.04081632653061E-2</v>
      </c>
      <c r="AN11" s="16"/>
      <c r="AO11" s="16">
        <v>7.6433121019108305E-2</v>
      </c>
      <c r="AP11" s="16">
        <v>6.2937062937062901E-2</v>
      </c>
      <c r="AQ11" s="16">
        <v>3.8461538461538498E-2</v>
      </c>
      <c r="AR11" s="16">
        <v>0</v>
      </c>
      <c r="AS11" s="16">
        <v>0</v>
      </c>
      <c r="AT11" s="16">
        <v>0</v>
      </c>
      <c r="AU11" s="16"/>
      <c r="AV11" s="16">
        <v>0</v>
      </c>
      <c r="AW11" s="16">
        <v>0.5</v>
      </c>
      <c r="AX11" s="16">
        <v>0</v>
      </c>
      <c r="AY11" s="16">
        <v>0.125</v>
      </c>
      <c r="AZ11" s="16">
        <v>1</v>
      </c>
      <c r="BA11" s="16">
        <v>0</v>
      </c>
      <c r="BB11" s="16">
        <v>2.04081632653061E-2</v>
      </c>
      <c r="BC11" s="16">
        <v>0</v>
      </c>
      <c r="BD11" s="16">
        <v>0.4</v>
      </c>
      <c r="BE11" s="16">
        <v>6.4000000000000001E-2</v>
      </c>
      <c r="BF11" s="16">
        <v>2.9411764705882401E-2</v>
      </c>
      <c r="BG11" s="16">
        <v>0</v>
      </c>
      <c r="BH11" s="16">
        <v>2.1276595744680899E-2</v>
      </c>
      <c r="BI11" s="16">
        <v>7.69230769230769E-2</v>
      </c>
      <c r="BJ11" s="16">
        <v>0</v>
      </c>
      <c r="BK11" s="16">
        <v>0.105263157894737</v>
      </c>
      <c r="BL11" s="16">
        <v>5.5555555555555601E-2</v>
      </c>
      <c r="BM11" s="16">
        <v>0.18181818181818199</v>
      </c>
      <c r="BN11" s="16">
        <v>0.125</v>
      </c>
      <c r="BO11" s="16"/>
      <c r="BP11" s="16">
        <v>3.1784841075794601E-2</v>
      </c>
      <c r="BQ11" s="16"/>
      <c r="BR11" s="16">
        <v>4.0189125295508298E-2</v>
      </c>
      <c r="BS11" s="16"/>
      <c r="BT11" s="16">
        <v>4.7761194029850698E-2</v>
      </c>
    </row>
    <row r="12" spans="2:72" ht="16" x14ac:dyDescent="0.2">
      <c r="B12" s="17" t="s">
        <v>295</v>
      </c>
      <c r="C12" s="16">
        <v>3.9292730844793702E-3</v>
      </c>
      <c r="D12" s="16">
        <v>5.0251256281407001E-3</v>
      </c>
      <c r="E12" s="16">
        <v>0</v>
      </c>
      <c r="F12" s="16">
        <v>0</v>
      </c>
      <c r="G12" s="16">
        <v>0</v>
      </c>
      <c r="H12" s="16">
        <v>0</v>
      </c>
      <c r="I12" s="16">
        <v>1.6949152542372899E-2</v>
      </c>
      <c r="J12" s="16">
        <v>0</v>
      </c>
      <c r="K12" s="16">
        <v>0</v>
      </c>
      <c r="L12" s="16">
        <v>0</v>
      </c>
      <c r="M12" s="16">
        <v>0</v>
      </c>
      <c r="N12" s="16">
        <v>0</v>
      </c>
      <c r="O12" s="16">
        <v>0</v>
      </c>
      <c r="P12" s="16"/>
      <c r="Q12" s="16">
        <v>7.1428571428571397E-2</v>
      </c>
      <c r="R12" s="16">
        <v>0</v>
      </c>
      <c r="S12" s="16">
        <v>0</v>
      </c>
      <c r="T12" s="16">
        <v>0</v>
      </c>
      <c r="U12" s="16">
        <v>0</v>
      </c>
      <c r="V12" s="16">
        <v>0</v>
      </c>
      <c r="W12" s="16">
        <v>0</v>
      </c>
      <c r="X12" s="16">
        <v>1.8181818181818198E-2</v>
      </c>
      <c r="Y12" s="16">
        <v>0</v>
      </c>
      <c r="Z12" s="16"/>
      <c r="AA12" s="16">
        <v>4.8543689320388302E-3</v>
      </c>
      <c r="AB12" s="16">
        <v>3.3003300330032999E-3</v>
      </c>
      <c r="AC12" s="16"/>
      <c r="AD12" s="16">
        <v>0</v>
      </c>
      <c r="AE12" s="16">
        <v>4.5454545454545497E-2</v>
      </c>
      <c r="AF12" s="16">
        <v>0</v>
      </c>
      <c r="AG12" s="16">
        <v>0</v>
      </c>
      <c r="AH12" s="16">
        <v>0</v>
      </c>
      <c r="AI12" s="16">
        <v>2.27272727272727E-2</v>
      </c>
      <c r="AJ12" s="16">
        <v>0</v>
      </c>
      <c r="AK12" s="16">
        <v>0</v>
      </c>
      <c r="AL12" s="16">
        <v>0</v>
      </c>
      <c r="AM12" s="16">
        <v>0</v>
      </c>
      <c r="AN12" s="16"/>
      <c r="AO12" s="16">
        <v>6.3694267515923596E-3</v>
      </c>
      <c r="AP12" s="16">
        <v>0</v>
      </c>
      <c r="AQ12" s="16">
        <v>9.6153846153846194E-3</v>
      </c>
      <c r="AR12" s="16">
        <v>0</v>
      </c>
      <c r="AS12" s="16">
        <v>0</v>
      </c>
      <c r="AT12" s="16">
        <v>0</v>
      </c>
      <c r="AU12" s="16"/>
      <c r="AV12" s="16">
        <v>0</v>
      </c>
      <c r="AW12" s="16">
        <v>0</v>
      </c>
      <c r="AX12" s="16">
        <v>0</v>
      </c>
      <c r="AY12" s="16">
        <v>0</v>
      </c>
      <c r="AZ12" s="16">
        <v>0</v>
      </c>
      <c r="BA12" s="16">
        <v>0</v>
      </c>
      <c r="BB12" s="16">
        <v>0</v>
      </c>
      <c r="BC12" s="16">
        <v>0</v>
      </c>
      <c r="BD12" s="16">
        <v>0</v>
      </c>
      <c r="BE12" s="16">
        <v>0</v>
      </c>
      <c r="BF12" s="16">
        <v>1.4705882352941201E-2</v>
      </c>
      <c r="BG12" s="16">
        <v>0</v>
      </c>
      <c r="BH12" s="16">
        <v>0</v>
      </c>
      <c r="BI12" s="16">
        <v>0</v>
      </c>
      <c r="BJ12" s="16">
        <v>0</v>
      </c>
      <c r="BK12" s="16">
        <v>0</v>
      </c>
      <c r="BL12" s="16">
        <v>0</v>
      </c>
      <c r="BM12" s="16">
        <v>9.0909090909090898E-2</v>
      </c>
      <c r="BN12" s="16">
        <v>0</v>
      </c>
      <c r="BO12" s="16"/>
      <c r="BP12" s="16">
        <v>4.8899755501222502E-3</v>
      </c>
      <c r="BQ12" s="16"/>
      <c r="BR12" s="16">
        <v>4.72813238770686E-3</v>
      </c>
      <c r="BS12" s="16"/>
      <c r="BT12" s="16">
        <v>2.9850746268656699E-3</v>
      </c>
    </row>
    <row r="13" spans="2:72" ht="16" x14ac:dyDescent="0.2">
      <c r="B13" s="25" t="s">
        <v>90</v>
      </c>
      <c r="C13" s="24">
        <v>1.9646365422396899E-3</v>
      </c>
      <c r="D13" s="24">
        <v>0</v>
      </c>
      <c r="E13" s="24">
        <v>2.32558139534884E-2</v>
      </c>
      <c r="F13" s="24">
        <v>0</v>
      </c>
      <c r="G13" s="24">
        <v>0</v>
      </c>
      <c r="H13" s="24">
        <v>0</v>
      </c>
      <c r="I13" s="24">
        <v>0</v>
      </c>
      <c r="J13" s="24">
        <v>0</v>
      </c>
      <c r="K13" s="24">
        <v>0</v>
      </c>
      <c r="L13" s="24">
        <v>0</v>
      </c>
      <c r="M13" s="24">
        <v>0</v>
      </c>
      <c r="N13" s="24">
        <v>0</v>
      </c>
      <c r="O13" s="24">
        <v>0</v>
      </c>
      <c r="P13" s="24"/>
      <c r="Q13" s="24">
        <v>0</v>
      </c>
      <c r="R13" s="24">
        <v>8.3333333333333301E-2</v>
      </c>
      <c r="S13" s="24">
        <v>0</v>
      </c>
      <c r="T13" s="24">
        <v>0</v>
      </c>
      <c r="U13" s="24">
        <v>0</v>
      </c>
      <c r="V13" s="24">
        <v>0</v>
      </c>
      <c r="W13" s="24">
        <v>0</v>
      </c>
      <c r="X13" s="24">
        <v>0</v>
      </c>
      <c r="Y13" s="24">
        <v>0</v>
      </c>
      <c r="Z13" s="24"/>
      <c r="AA13" s="24">
        <v>4.8543689320388302E-3</v>
      </c>
      <c r="AB13" s="24">
        <v>0</v>
      </c>
      <c r="AC13" s="24"/>
      <c r="AD13" s="24">
        <v>2.4390243902439001E-2</v>
      </c>
      <c r="AE13" s="24">
        <v>0</v>
      </c>
      <c r="AF13" s="24">
        <v>0</v>
      </c>
      <c r="AG13" s="24">
        <v>0</v>
      </c>
      <c r="AH13" s="24">
        <v>0</v>
      </c>
      <c r="AI13" s="24">
        <v>0</v>
      </c>
      <c r="AJ13" s="24">
        <v>0</v>
      </c>
      <c r="AK13" s="24">
        <v>0</v>
      </c>
      <c r="AL13" s="24">
        <v>0</v>
      </c>
      <c r="AM13" s="24">
        <v>0</v>
      </c>
      <c r="AN13" s="24"/>
      <c r="AO13" s="24">
        <v>0</v>
      </c>
      <c r="AP13" s="24">
        <v>0</v>
      </c>
      <c r="AQ13" s="24">
        <v>0</v>
      </c>
      <c r="AR13" s="24">
        <v>0</v>
      </c>
      <c r="AS13" s="24">
        <v>0</v>
      </c>
      <c r="AT13" s="24">
        <v>0.16666666666666699</v>
      </c>
      <c r="AU13" s="24"/>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6.25E-2</v>
      </c>
      <c r="BO13" s="24"/>
      <c r="BP13" s="24">
        <v>0</v>
      </c>
      <c r="BQ13" s="24"/>
      <c r="BR13" s="24">
        <v>2.36406619385343E-3</v>
      </c>
      <c r="BS13" s="24"/>
      <c r="BT13" s="24">
        <v>0</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BT18"/>
  <sheetViews>
    <sheetView showGridLines="0" topLeftCell="A8" workbookViewId="0">
      <pane xSplit="2" topLeftCell="C1" activePane="topRight" state="frozen"/>
      <selection pane="topRight" activeCell="A13" sqref="A13:XFD13"/>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300</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0.39685658153241599</v>
      </c>
      <c r="D8" s="16">
        <v>0.43216080402009999</v>
      </c>
      <c r="E8" s="16">
        <v>0.30232558139534899</v>
      </c>
      <c r="F8" s="16">
        <v>0.42857142857142899</v>
      </c>
      <c r="G8" s="16">
        <v>0.42424242424242398</v>
      </c>
      <c r="H8" s="16">
        <v>0.44</v>
      </c>
      <c r="I8" s="16">
        <v>0.38983050847457601</v>
      </c>
      <c r="J8" s="16">
        <v>0.18518518518518501</v>
      </c>
      <c r="K8" s="16">
        <v>0.42857142857142899</v>
      </c>
      <c r="L8" s="16">
        <v>0.38461538461538503</v>
      </c>
      <c r="M8" s="16">
        <v>0.238095238095238</v>
      </c>
      <c r="N8" s="16">
        <v>0.5625</v>
      </c>
      <c r="O8" s="16">
        <v>0.6</v>
      </c>
      <c r="P8" s="16"/>
      <c r="Q8" s="16">
        <v>0.214285714285714</v>
      </c>
      <c r="R8" s="16">
        <v>0.33333333333333298</v>
      </c>
      <c r="S8" s="16">
        <v>0.23529411764705899</v>
      </c>
      <c r="T8" s="16">
        <v>0.54838709677419395</v>
      </c>
      <c r="U8" s="16">
        <v>0.29166666666666702</v>
      </c>
      <c r="V8" s="16">
        <v>0.36538461538461497</v>
      </c>
      <c r="W8" s="16">
        <v>0.33928571428571402</v>
      </c>
      <c r="X8" s="16">
        <v>0.4</v>
      </c>
      <c r="Y8" s="16">
        <v>0.43145161290322598</v>
      </c>
      <c r="Z8" s="16"/>
      <c r="AA8" s="16">
        <v>0.35436893203883502</v>
      </c>
      <c r="AB8" s="16">
        <v>0.42574257425742601</v>
      </c>
      <c r="AC8" s="16"/>
      <c r="AD8" s="16">
        <v>0.34146341463414598</v>
      </c>
      <c r="AE8" s="16">
        <v>0.22727272727272699</v>
      </c>
      <c r="AF8" s="16">
        <v>0.27777777777777801</v>
      </c>
      <c r="AG8" s="16">
        <v>0.439024390243902</v>
      </c>
      <c r="AH8" s="16">
        <v>0.29729729729729698</v>
      </c>
      <c r="AI8" s="16">
        <v>0.40909090909090901</v>
      </c>
      <c r="AJ8" s="16">
        <v>0.38461538461538503</v>
      </c>
      <c r="AK8" s="16">
        <v>0.43076923076923102</v>
      </c>
      <c r="AL8" s="16">
        <v>0.53333333333333299</v>
      </c>
      <c r="AM8" s="16">
        <v>0.397959183673469</v>
      </c>
      <c r="AN8" s="16"/>
      <c r="AO8" s="16">
        <v>0.31210191082802502</v>
      </c>
      <c r="AP8" s="16">
        <v>0.41258741258741299</v>
      </c>
      <c r="AQ8" s="16">
        <v>0.40384615384615402</v>
      </c>
      <c r="AR8" s="16">
        <v>0.45901639344262302</v>
      </c>
      <c r="AS8" s="16">
        <v>0.52941176470588203</v>
      </c>
      <c r="AT8" s="16">
        <v>0.5</v>
      </c>
      <c r="AU8" s="16"/>
      <c r="AV8" s="16">
        <v>0</v>
      </c>
      <c r="AW8" s="16">
        <v>0</v>
      </c>
      <c r="AX8" s="16">
        <v>0.467741935483871</v>
      </c>
      <c r="AY8" s="16">
        <v>0.125</v>
      </c>
      <c r="AZ8" s="16">
        <v>0</v>
      </c>
      <c r="BA8" s="16">
        <v>0.53125</v>
      </c>
      <c r="BB8" s="16">
        <v>0.38775510204081598</v>
      </c>
      <c r="BC8" s="16">
        <v>0.28571428571428598</v>
      </c>
      <c r="BD8" s="16">
        <v>0.4</v>
      </c>
      <c r="BE8" s="16">
        <v>0.44800000000000001</v>
      </c>
      <c r="BF8" s="16">
        <v>0.33823529411764702</v>
      </c>
      <c r="BG8" s="16">
        <v>0.16666666666666699</v>
      </c>
      <c r="BH8" s="16">
        <v>0.51063829787234005</v>
      </c>
      <c r="BI8" s="16">
        <v>0.38461538461538503</v>
      </c>
      <c r="BJ8" s="16">
        <v>0.14285714285714299</v>
      </c>
      <c r="BK8" s="16">
        <v>0.21052631578947401</v>
      </c>
      <c r="BL8" s="16">
        <v>0.5</v>
      </c>
      <c r="BM8" s="16">
        <v>0.36363636363636398</v>
      </c>
      <c r="BN8" s="16">
        <v>0.1875</v>
      </c>
      <c r="BO8" s="16"/>
      <c r="BP8" s="16">
        <v>0.42298288508557502</v>
      </c>
      <c r="BQ8" s="16"/>
      <c r="BR8" s="16">
        <v>0.40189125295508299</v>
      </c>
      <c r="BS8" s="16"/>
      <c r="BT8" s="16">
        <v>0.411940298507463</v>
      </c>
    </row>
    <row r="9" spans="2:72" ht="16" x14ac:dyDescent="0.2">
      <c r="B9" s="17" t="s">
        <v>292</v>
      </c>
      <c r="C9" s="16">
        <v>0.40471512770137502</v>
      </c>
      <c r="D9" s="16">
        <v>0.39195979899497502</v>
      </c>
      <c r="E9" s="16">
        <v>0.39534883720930197</v>
      </c>
      <c r="F9" s="16">
        <v>0.33333333333333298</v>
      </c>
      <c r="G9" s="16">
        <v>0.39393939393939398</v>
      </c>
      <c r="H9" s="16">
        <v>0.36</v>
      </c>
      <c r="I9" s="16">
        <v>0.37288135593220301</v>
      </c>
      <c r="J9" s="16">
        <v>0.55555555555555602</v>
      </c>
      <c r="K9" s="16">
        <v>0.38095238095238099</v>
      </c>
      <c r="L9" s="16">
        <v>0.46153846153846201</v>
      </c>
      <c r="M9" s="16">
        <v>0.57142857142857095</v>
      </c>
      <c r="N9" s="16">
        <v>0.3125</v>
      </c>
      <c r="O9" s="16">
        <v>0.4</v>
      </c>
      <c r="P9" s="16"/>
      <c r="Q9" s="16">
        <v>0.28571428571428598</v>
      </c>
      <c r="R9" s="16">
        <v>0.41666666666666702</v>
      </c>
      <c r="S9" s="16">
        <v>0.52941176470588203</v>
      </c>
      <c r="T9" s="16">
        <v>0.35483870967741898</v>
      </c>
      <c r="U9" s="16">
        <v>0.33333333333333298</v>
      </c>
      <c r="V9" s="16">
        <v>0.5</v>
      </c>
      <c r="W9" s="16">
        <v>0.35714285714285698</v>
      </c>
      <c r="X9" s="16">
        <v>0.34545454545454501</v>
      </c>
      <c r="Y9" s="16">
        <v>0.41935483870967699</v>
      </c>
      <c r="Z9" s="16"/>
      <c r="AA9" s="16">
        <v>0.40291262135922301</v>
      </c>
      <c r="AB9" s="16">
        <v>0.40594059405940602</v>
      </c>
      <c r="AC9" s="16"/>
      <c r="AD9" s="16">
        <v>0.36585365853658502</v>
      </c>
      <c r="AE9" s="16">
        <v>0.40909090909090901</v>
      </c>
      <c r="AF9" s="16">
        <v>0.33333333333333298</v>
      </c>
      <c r="AG9" s="16">
        <v>0.41463414634146301</v>
      </c>
      <c r="AH9" s="16">
        <v>0.29729729729729698</v>
      </c>
      <c r="AI9" s="16">
        <v>0.38636363636363602</v>
      </c>
      <c r="AJ9" s="16">
        <v>0.41025641025641002</v>
      </c>
      <c r="AK9" s="16">
        <v>0.43076923076923102</v>
      </c>
      <c r="AL9" s="16">
        <v>0.36666666666666697</v>
      </c>
      <c r="AM9" s="16">
        <v>0.48979591836734698</v>
      </c>
      <c r="AN9" s="16"/>
      <c r="AO9" s="16">
        <v>0.40127388535031799</v>
      </c>
      <c r="AP9" s="16">
        <v>0.41258741258741299</v>
      </c>
      <c r="AQ9" s="16">
        <v>0.45192307692307698</v>
      </c>
      <c r="AR9" s="16">
        <v>0.32786885245901598</v>
      </c>
      <c r="AS9" s="16">
        <v>0.47058823529411797</v>
      </c>
      <c r="AT9" s="16">
        <v>0.16666666666666699</v>
      </c>
      <c r="AU9" s="16"/>
      <c r="AV9" s="16">
        <v>0.5</v>
      </c>
      <c r="AW9" s="16">
        <v>0.5</v>
      </c>
      <c r="AX9" s="16">
        <v>0.43548387096774199</v>
      </c>
      <c r="AY9" s="16">
        <v>0.5</v>
      </c>
      <c r="AZ9" s="16">
        <v>0</v>
      </c>
      <c r="BA9" s="16">
        <v>0.40625</v>
      </c>
      <c r="BB9" s="16">
        <v>0.40816326530612201</v>
      </c>
      <c r="BC9" s="16">
        <v>0.214285714285714</v>
      </c>
      <c r="BD9" s="16">
        <v>0.4</v>
      </c>
      <c r="BE9" s="16">
        <v>0.42399999999999999</v>
      </c>
      <c r="BF9" s="16">
        <v>0.441176470588235</v>
      </c>
      <c r="BG9" s="16">
        <v>0.5</v>
      </c>
      <c r="BH9" s="16">
        <v>0.36170212765957399</v>
      </c>
      <c r="BI9" s="16">
        <v>0.46153846153846201</v>
      </c>
      <c r="BJ9" s="16">
        <v>0.71428571428571397</v>
      </c>
      <c r="BK9" s="16">
        <v>0.26315789473684198</v>
      </c>
      <c r="BL9" s="16">
        <v>0.27777777777777801</v>
      </c>
      <c r="BM9" s="16">
        <v>0.27272727272727298</v>
      </c>
      <c r="BN9" s="16">
        <v>0.375</v>
      </c>
      <c r="BO9" s="16"/>
      <c r="BP9" s="16">
        <v>0.41075794621026901</v>
      </c>
      <c r="BQ9" s="16"/>
      <c r="BR9" s="16">
        <v>0.40425531914893598</v>
      </c>
      <c r="BS9" s="16"/>
      <c r="BT9" s="16">
        <v>0.43283582089552203</v>
      </c>
    </row>
    <row r="10" spans="2:72" ht="32" x14ac:dyDescent="0.2">
      <c r="B10" s="17" t="s">
        <v>293</v>
      </c>
      <c r="C10" s="16">
        <v>0.153241650294695</v>
      </c>
      <c r="D10" s="16">
        <v>0.135678391959799</v>
      </c>
      <c r="E10" s="16">
        <v>0.25581395348837199</v>
      </c>
      <c r="F10" s="16">
        <v>0.14285714285714299</v>
      </c>
      <c r="G10" s="16">
        <v>0.15151515151515199</v>
      </c>
      <c r="H10" s="16">
        <v>0.2</v>
      </c>
      <c r="I10" s="16">
        <v>0.152542372881356</v>
      </c>
      <c r="J10" s="16">
        <v>0.18518518518518501</v>
      </c>
      <c r="K10" s="16">
        <v>0.19047619047618999</v>
      </c>
      <c r="L10" s="16">
        <v>0.128205128205128</v>
      </c>
      <c r="M10" s="16">
        <v>0.14285714285714299</v>
      </c>
      <c r="N10" s="16">
        <v>6.25E-2</v>
      </c>
      <c r="O10" s="16">
        <v>0</v>
      </c>
      <c r="P10" s="16"/>
      <c r="Q10" s="16">
        <v>0.35714285714285698</v>
      </c>
      <c r="R10" s="16">
        <v>0.16666666666666699</v>
      </c>
      <c r="S10" s="16">
        <v>0.11764705882352899</v>
      </c>
      <c r="T10" s="16">
        <v>9.6774193548387094E-2</v>
      </c>
      <c r="U10" s="16">
        <v>0.375</v>
      </c>
      <c r="V10" s="16">
        <v>0.115384615384615</v>
      </c>
      <c r="W10" s="16">
        <v>0.23214285714285701</v>
      </c>
      <c r="X10" s="16">
        <v>0.218181818181818</v>
      </c>
      <c r="Y10" s="16">
        <v>0.104838709677419</v>
      </c>
      <c r="Z10" s="16"/>
      <c r="AA10" s="16">
        <v>0.19417475728155301</v>
      </c>
      <c r="AB10" s="16">
        <v>0.12541254125412499</v>
      </c>
      <c r="AC10" s="16"/>
      <c r="AD10" s="16">
        <v>0.219512195121951</v>
      </c>
      <c r="AE10" s="16">
        <v>0.22727272727272699</v>
      </c>
      <c r="AF10" s="16">
        <v>0.33333333333333298</v>
      </c>
      <c r="AG10" s="16">
        <v>7.3170731707317097E-2</v>
      </c>
      <c r="AH10" s="16">
        <v>0.32432432432432401</v>
      </c>
      <c r="AI10" s="16">
        <v>0.15909090909090901</v>
      </c>
      <c r="AJ10" s="16">
        <v>0.141025641025641</v>
      </c>
      <c r="AK10" s="16">
        <v>0.138461538461538</v>
      </c>
      <c r="AL10" s="16">
        <v>8.3333333333333301E-2</v>
      </c>
      <c r="AM10" s="16">
        <v>9.1836734693877597E-2</v>
      </c>
      <c r="AN10" s="16"/>
      <c r="AO10" s="16">
        <v>0.20382165605095501</v>
      </c>
      <c r="AP10" s="16">
        <v>0.14685314685314699</v>
      </c>
      <c r="AQ10" s="16">
        <v>0.115384615384615</v>
      </c>
      <c r="AR10" s="16">
        <v>0.18032786885245899</v>
      </c>
      <c r="AS10" s="16">
        <v>0</v>
      </c>
      <c r="AT10" s="16">
        <v>0.16666666666666699</v>
      </c>
      <c r="AU10" s="16"/>
      <c r="AV10" s="16">
        <v>0.5</v>
      </c>
      <c r="AW10" s="16">
        <v>0</v>
      </c>
      <c r="AX10" s="16">
        <v>6.4516129032258104E-2</v>
      </c>
      <c r="AY10" s="16">
        <v>0.375</v>
      </c>
      <c r="AZ10" s="16">
        <v>0</v>
      </c>
      <c r="BA10" s="16">
        <v>6.25E-2</v>
      </c>
      <c r="BB10" s="16">
        <v>0.14285714285714299</v>
      </c>
      <c r="BC10" s="16">
        <v>0.42857142857142899</v>
      </c>
      <c r="BD10" s="16">
        <v>0.2</v>
      </c>
      <c r="BE10" s="16">
        <v>0.112</v>
      </c>
      <c r="BF10" s="16">
        <v>0.191176470588235</v>
      </c>
      <c r="BG10" s="16">
        <v>0.33333333333333298</v>
      </c>
      <c r="BH10" s="16">
        <v>0.10638297872340401</v>
      </c>
      <c r="BI10" s="16">
        <v>7.69230769230769E-2</v>
      </c>
      <c r="BJ10" s="16">
        <v>0</v>
      </c>
      <c r="BK10" s="16">
        <v>0.31578947368421101</v>
      </c>
      <c r="BL10" s="16">
        <v>0.22222222222222199</v>
      </c>
      <c r="BM10" s="16">
        <v>0.27272727272727298</v>
      </c>
      <c r="BN10" s="16">
        <v>0.25</v>
      </c>
      <c r="BO10" s="16"/>
      <c r="BP10" s="16">
        <v>0.12958435207824001</v>
      </c>
      <c r="BQ10" s="16"/>
      <c r="BR10" s="16">
        <v>0.160756501182033</v>
      </c>
      <c r="BS10" s="16"/>
      <c r="BT10" s="16">
        <v>0.11044776119403001</v>
      </c>
    </row>
    <row r="11" spans="2:72" ht="16" x14ac:dyDescent="0.2">
      <c r="B11" s="17" t="s">
        <v>294</v>
      </c>
      <c r="C11" s="16">
        <v>3.3398821218074699E-2</v>
      </c>
      <c r="D11" s="16">
        <v>1.5075376884422099E-2</v>
      </c>
      <c r="E11" s="16">
        <v>4.6511627906976702E-2</v>
      </c>
      <c r="F11" s="16">
        <v>9.5238095238095205E-2</v>
      </c>
      <c r="G11" s="16">
        <v>3.03030303030303E-2</v>
      </c>
      <c r="H11" s="16">
        <v>0</v>
      </c>
      <c r="I11" s="16">
        <v>6.7796610169491497E-2</v>
      </c>
      <c r="J11" s="16">
        <v>7.4074074074074098E-2</v>
      </c>
      <c r="K11" s="16">
        <v>0</v>
      </c>
      <c r="L11" s="16">
        <v>2.5641025641025599E-2</v>
      </c>
      <c r="M11" s="16">
        <v>4.7619047619047603E-2</v>
      </c>
      <c r="N11" s="16">
        <v>6.25E-2</v>
      </c>
      <c r="O11" s="16">
        <v>0</v>
      </c>
      <c r="P11" s="16"/>
      <c r="Q11" s="16">
        <v>7.1428571428571397E-2</v>
      </c>
      <c r="R11" s="16">
        <v>8.3333333333333301E-2</v>
      </c>
      <c r="S11" s="16">
        <v>0.11764705882352899</v>
      </c>
      <c r="T11" s="16">
        <v>0</v>
      </c>
      <c r="U11" s="16">
        <v>0</v>
      </c>
      <c r="V11" s="16">
        <v>0</v>
      </c>
      <c r="W11" s="16">
        <v>7.1428571428571397E-2</v>
      </c>
      <c r="X11" s="16">
        <v>1.8181818181818198E-2</v>
      </c>
      <c r="Y11" s="16">
        <v>3.2258064516128997E-2</v>
      </c>
      <c r="Z11" s="16"/>
      <c r="AA11" s="16">
        <v>3.8834951456310697E-2</v>
      </c>
      <c r="AB11" s="16">
        <v>2.9702970297029702E-2</v>
      </c>
      <c r="AC11" s="16"/>
      <c r="AD11" s="16">
        <v>4.8780487804878099E-2</v>
      </c>
      <c r="AE11" s="16">
        <v>9.0909090909090898E-2</v>
      </c>
      <c r="AF11" s="16">
        <v>5.5555555555555601E-2</v>
      </c>
      <c r="AG11" s="16">
        <v>7.3170731707317097E-2</v>
      </c>
      <c r="AH11" s="16">
        <v>8.1081081081081099E-2</v>
      </c>
      <c r="AI11" s="16">
        <v>2.27272727272727E-2</v>
      </c>
      <c r="AJ11" s="16">
        <v>2.5641025641025599E-2</v>
      </c>
      <c r="AK11" s="16">
        <v>0</v>
      </c>
      <c r="AL11" s="16">
        <v>1.6666666666666701E-2</v>
      </c>
      <c r="AM11" s="16">
        <v>2.04081632653061E-2</v>
      </c>
      <c r="AN11" s="16"/>
      <c r="AO11" s="16">
        <v>6.3694267515923594E-2</v>
      </c>
      <c r="AP11" s="16">
        <v>2.0979020979021001E-2</v>
      </c>
      <c r="AQ11" s="16">
        <v>9.6153846153846194E-3</v>
      </c>
      <c r="AR11" s="16">
        <v>3.2786885245901599E-2</v>
      </c>
      <c r="AS11" s="16">
        <v>0</v>
      </c>
      <c r="AT11" s="16">
        <v>0.16666666666666699</v>
      </c>
      <c r="AU11" s="16"/>
      <c r="AV11" s="16">
        <v>0</v>
      </c>
      <c r="AW11" s="16">
        <v>0</v>
      </c>
      <c r="AX11" s="16">
        <v>3.2258064516128997E-2</v>
      </c>
      <c r="AY11" s="16">
        <v>0</v>
      </c>
      <c r="AZ11" s="16">
        <v>1</v>
      </c>
      <c r="BA11" s="16">
        <v>0</v>
      </c>
      <c r="BB11" s="16">
        <v>6.1224489795918401E-2</v>
      </c>
      <c r="BC11" s="16">
        <v>7.1428571428571397E-2</v>
      </c>
      <c r="BD11" s="16">
        <v>0</v>
      </c>
      <c r="BE11" s="16">
        <v>8.0000000000000002E-3</v>
      </c>
      <c r="BF11" s="16">
        <v>2.9411764705882401E-2</v>
      </c>
      <c r="BG11" s="16">
        <v>0</v>
      </c>
      <c r="BH11" s="16">
        <v>0</v>
      </c>
      <c r="BI11" s="16">
        <v>7.69230769230769E-2</v>
      </c>
      <c r="BJ11" s="16">
        <v>0</v>
      </c>
      <c r="BK11" s="16">
        <v>0.157894736842105</v>
      </c>
      <c r="BL11" s="16">
        <v>0</v>
      </c>
      <c r="BM11" s="16">
        <v>0</v>
      </c>
      <c r="BN11" s="16">
        <v>0.1875</v>
      </c>
      <c r="BO11" s="16"/>
      <c r="BP11" s="16">
        <v>2.44498777506112E-2</v>
      </c>
      <c r="BQ11" s="16"/>
      <c r="BR11" s="16">
        <v>2.6004728132387699E-2</v>
      </c>
      <c r="BS11" s="16"/>
      <c r="BT11" s="16">
        <v>3.2835820895522401E-2</v>
      </c>
    </row>
    <row r="12" spans="2:72" ht="16" x14ac:dyDescent="0.2">
      <c r="B12" s="17" t="s">
        <v>295</v>
      </c>
      <c r="C12" s="16">
        <v>1.17878192534381E-2</v>
      </c>
      <c r="D12" s="16">
        <v>2.5125628140703501E-2</v>
      </c>
      <c r="E12" s="16">
        <v>0</v>
      </c>
      <c r="F12" s="16">
        <v>0</v>
      </c>
      <c r="G12" s="16">
        <v>0</v>
      </c>
      <c r="H12" s="16">
        <v>0</v>
      </c>
      <c r="I12" s="16">
        <v>1.6949152542372899E-2</v>
      </c>
      <c r="J12" s="16">
        <v>0</v>
      </c>
      <c r="K12" s="16">
        <v>0</v>
      </c>
      <c r="L12" s="16">
        <v>0</v>
      </c>
      <c r="M12" s="16">
        <v>0</v>
      </c>
      <c r="N12" s="16">
        <v>0</v>
      </c>
      <c r="O12" s="16">
        <v>0</v>
      </c>
      <c r="P12" s="16"/>
      <c r="Q12" s="16">
        <v>7.1428571428571397E-2</v>
      </c>
      <c r="R12" s="16">
        <v>0</v>
      </c>
      <c r="S12" s="16">
        <v>0</v>
      </c>
      <c r="T12" s="16">
        <v>0</v>
      </c>
      <c r="U12" s="16">
        <v>0</v>
      </c>
      <c r="V12" s="16">
        <v>1.9230769230769201E-2</v>
      </c>
      <c r="W12" s="16">
        <v>0</v>
      </c>
      <c r="X12" s="16">
        <v>1.8181818181818198E-2</v>
      </c>
      <c r="Y12" s="16">
        <v>1.2096774193548401E-2</v>
      </c>
      <c r="Z12" s="16"/>
      <c r="AA12" s="16">
        <v>9.7087378640776708E-3</v>
      </c>
      <c r="AB12" s="16">
        <v>1.32013201320132E-2</v>
      </c>
      <c r="AC12" s="16"/>
      <c r="AD12" s="16">
        <v>2.4390243902439001E-2</v>
      </c>
      <c r="AE12" s="16">
        <v>4.5454545454545497E-2</v>
      </c>
      <c r="AF12" s="16">
        <v>0</v>
      </c>
      <c r="AG12" s="16">
        <v>0</v>
      </c>
      <c r="AH12" s="16">
        <v>0</v>
      </c>
      <c r="AI12" s="16">
        <v>2.27272727272727E-2</v>
      </c>
      <c r="AJ12" s="16">
        <v>3.8461538461538498E-2</v>
      </c>
      <c r="AK12" s="16">
        <v>0</v>
      </c>
      <c r="AL12" s="16">
        <v>0</v>
      </c>
      <c r="AM12" s="16">
        <v>0</v>
      </c>
      <c r="AN12" s="16"/>
      <c r="AO12" s="16">
        <v>1.9108280254777101E-2</v>
      </c>
      <c r="AP12" s="16">
        <v>6.9930069930069904E-3</v>
      </c>
      <c r="AQ12" s="16">
        <v>1.9230769230769201E-2</v>
      </c>
      <c r="AR12" s="16">
        <v>0</v>
      </c>
      <c r="AS12" s="16">
        <v>0</v>
      </c>
      <c r="AT12" s="16">
        <v>0</v>
      </c>
      <c r="AU12" s="16"/>
      <c r="AV12" s="16">
        <v>0</v>
      </c>
      <c r="AW12" s="16">
        <v>0.5</v>
      </c>
      <c r="AX12" s="16">
        <v>0</v>
      </c>
      <c r="AY12" s="16">
        <v>0</v>
      </c>
      <c r="AZ12" s="16">
        <v>0</v>
      </c>
      <c r="BA12" s="16">
        <v>0</v>
      </c>
      <c r="BB12" s="16">
        <v>0</v>
      </c>
      <c r="BC12" s="16">
        <v>0</v>
      </c>
      <c r="BD12" s="16">
        <v>0</v>
      </c>
      <c r="BE12" s="16">
        <v>8.0000000000000002E-3</v>
      </c>
      <c r="BF12" s="16">
        <v>0</v>
      </c>
      <c r="BG12" s="16">
        <v>0</v>
      </c>
      <c r="BH12" s="16">
        <v>2.1276595744680899E-2</v>
      </c>
      <c r="BI12" s="16">
        <v>0</v>
      </c>
      <c r="BJ12" s="16">
        <v>0.14285714285714299</v>
      </c>
      <c r="BK12" s="16">
        <v>5.2631578947368397E-2</v>
      </c>
      <c r="BL12" s="16">
        <v>0</v>
      </c>
      <c r="BM12" s="16">
        <v>9.0909090909090898E-2</v>
      </c>
      <c r="BN12" s="16">
        <v>0</v>
      </c>
      <c r="BO12" s="16"/>
      <c r="BP12" s="16">
        <v>1.22249388753056E-2</v>
      </c>
      <c r="BQ12" s="16"/>
      <c r="BR12" s="16">
        <v>7.09219858156028E-3</v>
      </c>
      <c r="BS12" s="16"/>
      <c r="BT12" s="16">
        <v>1.1940298507462701E-2</v>
      </c>
    </row>
    <row r="13" spans="2:72" ht="16" x14ac:dyDescent="0.2">
      <c r="B13" s="25" t="s">
        <v>90</v>
      </c>
      <c r="C13" s="24">
        <v>0</v>
      </c>
      <c r="D13" s="24">
        <v>0</v>
      </c>
      <c r="E13" s="24">
        <v>0</v>
      </c>
      <c r="F13" s="24">
        <v>0</v>
      </c>
      <c r="G13" s="24">
        <v>0</v>
      </c>
      <c r="H13" s="24">
        <v>0</v>
      </c>
      <c r="I13" s="24">
        <v>0</v>
      </c>
      <c r="J13" s="24">
        <v>0</v>
      </c>
      <c r="K13" s="24">
        <v>0</v>
      </c>
      <c r="L13" s="24">
        <v>0</v>
      </c>
      <c r="M13" s="24">
        <v>0</v>
      </c>
      <c r="N13" s="24">
        <v>0</v>
      </c>
      <c r="O13" s="24">
        <v>0</v>
      </c>
      <c r="P13" s="24"/>
      <c r="Q13" s="24">
        <v>0</v>
      </c>
      <c r="R13" s="24">
        <v>0</v>
      </c>
      <c r="S13" s="24">
        <v>0</v>
      </c>
      <c r="T13" s="24">
        <v>0</v>
      </c>
      <c r="U13" s="24">
        <v>0</v>
      </c>
      <c r="V13" s="24">
        <v>0</v>
      </c>
      <c r="W13" s="24">
        <v>0</v>
      </c>
      <c r="X13" s="24">
        <v>0</v>
      </c>
      <c r="Y13" s="24">
        <v>0</v>
      </c>
      <c r="Z13" s="24"/>
      <c r="AA13" s="24">
        <v>0</v>
      </c>
      <c r="AB13" s="24">
        <v>0</v>
      </c>
      <c r="AC13" s="24"/>
      <c r="AD13" s="24">
        <v>0</v>
      </c>
      <c r="AE13" s="24">
        <v>0</v>
      </c>
      <c r="AF13" s="24">
        <v>0</v>
      </c>
      <c r="AG13" s="24">
        <v>0</v>
      </c>
      <c r="AH13" s="24">
        <v>0</v>
      </c>
      <c r="AI13" s="24">
        <v>0</v>
      </c>
      <c r="AJ13" s="24">
        <v>0</v>
      </c>
      <c r="AK13" s="24">
        <v>0</v>
      </c>
      <c r="AL13" s="24">
        <v>0</v>
      </c>
      <c r="AM13" s="24">
        <v>0</v>
      </c>
      <c r="AN13" s="24"/>
      <c r="AO13" s="24">
        <v>0</v>
      </c>
      <c r="AP13" s="24">
        <v>0</v>
      </c>
      <c r="AQ13" s="24">
        <v>0</v>
      </c>
      <c r="AR13" s="24">
        <v>0</v>
      </c>
      <c r="AS13" s="24">
        <v>0</v>
      </c>
      <c r="AT13" s="24">
        <v>0</v>
      </c>
      <c r="AU13" s="24"/>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c r="BP13" s="24">
        <v>0</v>
      </c>
      <c r="BQ13" s="24"/>
      <c r="BR13" s="24">
        <v>0</v>
      </c>
      <c r="BS13" s="24"/>
      <c r="BT13" s="24">
        <v>0</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BT18"/>
  <sheetViews>
    <sheetView showGridLines="0" topLeftCell="A8" workbookViewId="0">
      <pane xSplit="2" topLeftCell="C1" activePane="topRight" state="frozen"/>
      <selection pane="topRight" activeCell="B10" sqref="B10"/>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301</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0.50491159135559904</v>
      </c>
      <c r="D8" s="16">
        <v>0.52261306532663299</v>
      </c>
      <c r="E8" s="16">
        <v>0.39534883720930197</v>
      </c>
      <c r="F8" s="16">
        <v>0.52380952380952395</v>
      </c>
      <c r="G8" s="16">
        <v>0.45454545454545497</v>
      </c>
      <c r="H8" s="16">
        <v>0.6</v>
      </c>
      <c r="I8" s="16">
        <v>0.55932203389830504</v>
      </c>
      <c r="J8" s="16">
        <v>0.33333333333333298</v>
      </c>
      <c r="K8" s="16">
        <v>0.42857142857142899</v>
      </c>
      <c r="L8" s="16">
        <v>0.53846153846153799</v>
      </c>
      <c r="M8" s="16">
        <v>0.476190476190476</v>
      </c>
      <c r="N8" s="16">
        <v>0.6875</v>
      </c>
      <c r="O8" s="16">
        <v>0.4</v>
      </c>
      <c r="P8" s="16"/>
      <c r="Q8" s="16">
        <v>0.28571428571428598</v>
      </c>
      <c r="R8" s="16">
        <v>0.41666666666666702</v>
      </c>
      <c r="S8" s="16">
        <v>0.35294117647058798</v>
      </c>
      <c r="T8" s="16">
        <v>0.61290322580645196</v>
      </c>
      <c r="U8" s="16">
        <v>0.5</v>
      </c>
      <c r="V8" s="16">
        <v>0.5</v>
      </c>
      <c r="W8" s="16">
        <v>0.46428571428571402</v>
      </c>
      <c r="X8" s="16">
        <v>0.56363636363636405</v>
      </c>
      <c r="Y8" s="16">
        <v>0.51612903225806495</v>
      </c>
      <c r="Z8" s="16"/>
      <c r="AA8" s="16">
        <v>0.475728155339806</v>
      </c>
      <c r="AB8" s="16">
        <v>0.524752475247525</v>
      </c>
      <c r="AC8" s="16"/>
      <c r="AD8" s="16">
        <v>0.36585365853658502</v>
      </c>
      <c r="AE8" s="16">
        <v>0.27272727272727298</v>
      </c>
      <c r="AF8" s="16">
        <v>0.5</v>
      </c>
      <c r="AG8" s="16">
        <v>0.58536585365853699</v>
      </c>
      <c r="AH8" s="16">
        <v>0.48648648648648701</v>
      </c>
      <c r="AI8" s="16">
        <v>0.54545454545454497</v>
      </c>
      <c r="AJ8" s="16">
        <v>0.512820512820513</v>
      </c>
      <c r="AK8" s="16">
        <v>0.58461538461538498</v>
      </c>
      <c r="AL8" s="16">
        <v>0.5</v>
      </c>
      <c r="AM8" s="16">
        <v>0.52040816326530603</v>
      </c>
      <c r="AN8" s="16"/>
      <c r="AO8" s="16">
        <v>0.39490445859872603</v>
      </c>
      <c r="AP8" s="16">
        <v>0.52447552447552404</v>
      </c>
      <c r="AQ8" s="16">
        <v>0.50961538461538503</v>
      </c>
      <c r="AR8" s="16">
        <v>0.50819672131147497</v>
      </c>
      <c r="AS8" s="16">
        <v>0.82352941176470595</v>
      </c>
      <c r="AT8" s="16">
        <v>0.83333333333333304</v>
      </c>
      <c r="AU8" s="16"/>
      <c r="AV8" s="16">
        <v>0.33333333333333298</v>
      </c>
      <c r="AW8" s="16">
        <v>0</v>
      </c>
      <c r="AX8" s="16">
        <v>0.79032258064516103</v>
      </c>
      <c r="AY8" s="16">
        <v>0.5</v>
      </c>
      <c r="AZ8" s="16">
        <v>0</v>
      </c>
      <c r="BA8" s="16">
        <v>0.65625</v>
      </c>
      <c r="BB8" s="16">
        <v>0.57142857142857095</v>
      </c>
      <c r="BC8" s="16">
        <v>0.42857142857142899</v>
      </c>
      <c r="BD8" s="16">
        <v>0.2</v>
      </c>
      <c r="BE8" s="16">
        <v>0.52800000000000002</v>
      </c>
      <c r="BF8" s="16">
        <v>0.39705882352941202</v>
      </c>
      <c r="BG8" s="16">
        <v>0.33333333333333298</v>
      </c>
      <c r="BH8" s="16">
        <v>0.48936170212766</v>
      </c>
      <c r="BI8" s="16">
        <v>0.46153846153846201</v>
      </c>
      <c r="BJ8" s="16">
        <v>0</v>
      </c>
      <c r="BK8" s="16">
        <v>0.157894736842105</v>
      </c>
      <c r="BL8" s="16">
        <v>0.44444444444444398</v>
      </c>
      <c r="BM8" s="16">
        <v>0.36363636363636398</v>
      </c>
      <c r="BN8" s="16">
        <v>0.4375</v>
      </c>
      <c r="BO8" s="16"/>
      <c r="BP8" s="16">
        <v>0.54034229828850899</v>
      </c>
      <c r="BQ8" s="16"/>
      <c r="BR8" s="16">
        <v>0.50827423167848695</v>
      </c>
      <c r="BS8" s="16"/>
      <c r="BT8" s="16">
        <v>0.52835820895522401</v>
      </c>
    </row>
    <row r="9" spans="2:72" ht="16" x14ac:dyDescent="0.2">
      <c r="B9" s="17" t="s">
        <v>292</v>
      </c>
      <c r="C9" s="16">
        <v>0.33791748526522603</v>
      </c>
      <c r="D9" s="16">
        <v>0.34170854271356799</v>
      </c>
      <c r="E9" s="16">
        <v>0.32558139534883701</v>
      </c>
      <c r="F9" s="16">
        <v>0.33333333333333298</v>
      </c>
      <c r="G9" s="16">
        <v>0.36363636363636398</v>
      </c>
      <c r="H9" s="16">
        <v>0.32</v>
      </c>
      <c r="I9" s="16">
        <v>0.305084745762712</v>
      </c>
      <c r="J9" s="16">
        <v>0.48148148148148101</v>
      </c>
      <c r="K9" s="16">
        <v>0.38095238095238099</v>
      </c>
      <c r="L9" s="16">
        <v>0.30769230769230799</v>
      </c>
      <c r="M9" s="16">
        <v>0.38095238095238099</v>
      </c>
      <c r="N9" s="16">
        <v>0.1875</v>
      </c>
      <c r="O9" s="16">
        <v>0.2</v>
      </c>
      <c r="P9" s="16"/>
      <c r="Q9" s="16">
        <v>0.214285714285714</v>
      </c>
      <c r="R9" s="16">
        <v>0.33333333333333298</v>
      </c>
      <c r="S9" s="16">
        <v>0.58823529411764697</v>
      </c>
      <c r="T9" s="16">
        <v>0.29032258064516098</v>
      </c>
      <c r="U9" s="16">
        <v>0.375</v>
      </c>
      <c r="V9" s="16">
        <v>0.30769230769230799</v>
      </c>
      <c r="W9" s="16">
        <v>0.33928571428571402</v>
      </c>
      <c r="X9" s="16">
        <v>0.30909090909090903</v>
      </c>
      <c r="Y9" s="16">
        <v>0.342741935483871</v>
      </c>
      <c r="Z9" s="16"/>
      <c r="AA9" s="16">
        <v>0.33980582524271802</v>
      </c>
      <c r="AB9" s="16">
        <v>0.33663366336633699</v>
      </c>
      <c r="AC9" s="16"/>
      <c r="AD9" s="16">
        <v>0.31707317073170699</v>
      </c>
      <c r="AE9" s="16">
        <v>0.36363636363636398</v>
      </c>
      <c r="AF9" s="16">
        <v>0.27777777777777801</v>
      </c>
      <c r="AG9" s="16">
        <v>0.26829268292682901</v>
      </c>
      <c r="AH9" s="16">
        <v>0.35135135135135098</v>
      </c>
      <c r="AI9" s="16">
        <v>0.25</v>
      </c>
      <c r="AJ9" s="16">
        <v>0.37179487179487197</v>
      </c>
      <c r="AK9" s="16">
        <v>0.29230769230769199</v>
      </c>
      <c r="AL9" s="16">
        <v>0.46666666666666701</v>
      </c>
      <c r="AM9" s="16">
        <v>0.33673469387755101</v>
      </c>
      <c r="AN9" s="16"/>
      <c r="AO9" s="16">
        <v>0.38216560509554098</v>
      </c>
      <c r="AP9" s="16">
        <v>0.34265734265734299</v>
      </c>
      <c r="AQ9" s="16">
        <v>0.34615384615384598</v>
      </c>
      <c r="AR9" s="16">
        <v>0.34426229508196698</v>
      </c>
      <c r="AS9" s="16">
        <v>0.17647058823529399</v>
      </c>
      <c r="AT9" s="16">
        <v>0</v>
      </c>
      <c r="AU9" s="16"/>
      <c r="AV9" s="16">
        <v>0.5</v>
      </c>
      <c r="AW9" s="16">
        <v>0.5</v>
      </c>
      <c r="AX9" s="16">
        <v>0.16129032258064499</v>
      </c>
      <c r="AY9" s="16">
        <v>0.125</v>
      </c>
      <c r="AZ9" s="16">
        <v>0</v>
      </c>
      <c r="BA9" s="16">
        <v>0.28125</v>
      </c>
      <c r="BB9" s="16">
        <v>0.30612244897959201</v>
      </c>
      <c r="BC9" s="16">
        <v>0.35714285714285698</v>
      </c>
      <c r="BD9" s="16">
        <v>0.2</v>
      </c>
      <c r="BE9" s="16">
        <v>0.35199999999999998</v>
      </c>
      <c r="BF9" s="16">
        <v>0.441176470588235</v>
      </c>
      <c r="BG9" s="16">
        <v>0.5</v>
      </c>
      <c r="BH9" s="16">
        <v>0.36170212765957399</v>
      </c>
      <c r="BI9" s="16">
        <v>7.69230769230769E-2</v>
      </c>
      <c r="BJ9" s="16">
        <v>0.85714285714285698</v>
      </c>
      <c r="BK9" s="16">
        <v>0.47368421052631599</v>
      </c>
      <c r="BL9" s="16">
        <v>0.44444444444444398</v>
      </c>
      <c r="BM9" s="16">
        <v>0.27272727272727298</v>
      </c>
      <c r="BN9" s="16">
        <v>0.375</v>
      </c>
      <c r="BO9" s="16"/>
      <c r="BP9" s="16">
        <v>0.33007334963325202</v>
      </c>
      <c r="BQ9" s="16"/>
      <c r="BR9" s="16">
        <v>0.35224586288416099</v>
      </c>
      <c r="BS9" s="16"/>
      <c r="BT9" s="16">
        <v>0.31641791044776102</v>
      </c>
    </row>
    <row r="10" spans="2:72" ht="32" x14ac:dyDescent="0.2">
      <c r="B10" s="17" t="s">
        <v>293</v>
      </c>
      <c r="C10" s="16">
        <v>0.10609037328094301</v>
      </c>
      <c r="D10" s="16">
        <v>0.10050251256281401</v>
      </c>
      <c r="E10" s="16">
        <v>0.186046511627907</v>
      </c>
      <c r="F10" s="16">
        <v>9.5238095238095205E-2</v>
      </c>
      <c r="G10" s="16">
        <v>0.12121212121212099</v>
      </c>
      <c r="H10" s="16">
        <v>0.08</v>
      </c>
      <c r="I10" s="16">
        <v>0.101694915254237</v>
      </c>
      <c r="J10" s="16">
        <v>7.4074074074074098E-2</v>
      </c>
      <c r="K10" s="16">
        <v>0.14285714285714299</v>
      </c>
      <c r="L10" s="16">
        <v>7.69230769230769E-2</v>
      </c>
      <c r="M10" s="16">
        <v>9.5238095238095205E-2</v>
      </c>
      <c r="N10" s="16">
        <v>6.25E-2</v>
      </c>
      <c r="O10" s="16">
        <v>0.2</v>
      </c>
      <c r="P10" s="16"/>
      <c r="Q10" s="16">
        <v>0.28571428571428598</v>
      </c>
      <c r="R10" s="16">
        <v>0.16666666666666699</v>
      </c>
      <c r="S10" s="16">
        <v>0</v>
      </c>
      <c r="T10" s="16">
        <v>9.6774193548387094E-2</v>
      </c>
      <c r="U10" s="16">
        <v>8.3333333333333301E-2</v>
      </c>
      <c r="V10" s="16">
        <v>9.6153846153846201E-2</v>
      </c>
      <c r="W10" s="16">
        <v>0.125</v>
      </c>
      <c r="X10" s="16">
        <v>7.2727272727272696E-2</v>
      </c>
      <c r="Y10" s="16">
        <v>0.108870967741935</v>
      </c>
      <c r="Z10" s="16"/>
      <c r="AA10" s="16">
        <v>0.111650485436893</v>
      </c>
      <c r="AB10" s="16">
        <v>0.10231023102310199</v>
      </c>
      <c r="AC10" s="16"/>
      <c r="AD10" s="16">
        <v>0.219512195121951</v>
      </c>
      <c r="AE10" s="16">
        <v>0.13636363636363599</v>
      </c>
      <c r="AF10" s="16">
        <v>0.16666666666666699</v>
      </c>
      <c r="AG10" s="16">
        <v>9.7560975609756101E-2</v>
      </c>
      <c r="AH10" s="16">
        <v>0.108108108108108</v>
      </c>
      <c r="AI10" s="16">
        <v>0.11363636363636399</v>
      </c>
      <c r="AJ10" s="16">
        <v>8.9743589743589702E-2</v>
      </c>
      <c r="AK10" s="16">
        <v>7.69230769230769E-2</v>
      </c>
      <c r="AL10" s="16">
        <v>3.3333333333333298E-2</v>
      </c>
      <c r="AM10" s="16">
        <v>0.11224489795918401</v>
      </c>
      <c r="AN10" s="16"/>
      <c r="AO10" s="16">
        <v>0.12738853503184699</v>
      </c>
      <c r="AP10" s="16">
        <v>0.10489510489510501</v>
      </c>
      <c r="AQ10" s="16">
        <v>0.115384615384615</v>
      </c>
      <c r="AR10" s="16">
        <v>9.8360655737704902E-2</v>
      </c>
      <c r="AS10" s="16">
        <v>0</v>
      </c>
      <c r="AT10" s="16">
        <v>0.16666666666666699</v>
      </c>
      <c r="AU10" s="16"/>
      <c r="AV10" s="16">
        <v>0</v>
      </c>
      <c r="AW10" s="16">
        <v>0.5</v>
      </c>
      <c r="AX10" s="16">
        <v>4.8387096774193498E-2</v>
      </c>
      <c r="AY10" s="16">
        <v>0.25</v>
      </c>
      <c r="AZ10" s="16">
        <v>1</v>
      </c>
      <c r="BA10" s="16">
        <v>6.25E-2</v>
      </c>
      <c r="BB10" s="16">
        <v>6.1224489795918401E-2</v>
      </c>
      <c r="BC10" s="16">
        <v>0.214285714285714</v>
      </c>
      <c r="BD10" s="16">
        <v>0.2</v>
      </c>
      <c r="BE10" s="16">
        <v>8.7999999999999995E-2</v>
      </c>
      <c r="BF10" s="16">
        <v>7.3529411764705899E-2</v>
      </c>
      <c r="BG10" s="16">
        <v>0.16666666666666699</v>
      </c>
      <c r="BH10" s="16">
        <v>0.10638297872340401</v>
      </c>
      <c r="BI10" s="16">
        <v>0.30769230769230799</v>
      </c>
      <c r="BJ10" s="16">
        <v>0.14285714285714299</v>
      </c>
      <c r="BK10" s="16">
        <v>0.21052631578947401</v>
      </c>
      <c r="BL10" s="16">
        <v>0.11111111111111099</v>
      </c>
      <c r="BM10" s="16">
        <v>0.18181818181818199</v>
      </c>
      <c r="BN10" s="16">
        <v>0.1875</v>
      </c>
      <c r="BO10" s="16"/>
      <c r="BP10" s="16">
        <v>9.04645476772616E-2</v>
      </c>
      <c r="BQ10" s="16"/>
      <c r="BR10" s="16">
        <v>9.45626477541371E-2</v>
      </c>
      <c r="BS10" s="16"/>
      <c r="BT10" s="16">
        <v>0.104477611940299</v>
      </c>
    </row>
    <row r="11" spans="2:72" ht="16" x14ac:dyDescent="0.2">
      <c r="B11" s="17" t="s">
        <v>294</v>
      </c>
      <c r="C11" s="16">
        <v>3.9292730844793698E-2</v>
      </c>
      <c r="D11" s="16">
        <v>3.5175879396984903E-2</v>
      </c>
      <c r="E11" s="16">
        <v>9.3023255813953501E-2</v>
      </c>
      <c r="F11" s="16">
        <v>4.7619047619047603E-2</v>
      </c>
      <c r="G11" s="16">
        <v>0</v>
      </c>
      <c r="H11" s="16">
        <v>0</v>
      </c>
      <c r="I11" s="16">
        <v>1.6949152542372899E-2</v>
      </c>
      <c r="J11" s="16">
        <v>7.4074074074074098E-2</v>
      </c>
      <c r="K11" s="16">
        <v>4.7619047619047603E-2</v>
      </c>
      <c r="L11" s="16">
        <v>5.1282051282051301E-2</v>
      </c>
      <c r="M11" s="16">
        <v>0</v>
      </c>
      <c r="N11" s="16">
        <v>6.25E-2</v>
      </c>
      <c r="O11" s="16">
        <v>0.2</v>
      </c>
      <c r="P11" s="16"/>
      <c r="Q11" s="16">
        <v>0.14285714285714299</v>
      </c>
      <c r="R11" s="16">
        <v>0</v>
      </c>
      <c r="S11" s="16">
        <v>5.8823529411764698E-2</v>
      </c>
      <c r="T11" s="16">
        <v>0</v>
      </c>
      <c r="U11" s="16">
        <v>4.1666666666666699E-2</v>
      </c>
      <c r="V11" s="16">
        <v>9.6153846153846201E-2</v>
      </c>
      <c r="W11" s="16">
        <v>5.3571428571428603E-2</v>
      </c>
      <c r="X11" s="16">
        <v>3.6363636363636397E-2</v>
      </c>
      <c r="Y11" s="16">
        <v>2.4193548387096801E-2</v>
      </c>
      <c r="Z11" s="16"/>
      <c r="AA11" s="16">
        <v>5.8252427184466E-2</v>
      </c>
      <c r="AB11" s="16">
        <v>2.6402640264026399E-2</v>
      </c>
      <c r="AC11" s="16"/>
      <c r="AD11" s="16">
        <v>7.3170731707317097E-2</v>
      </c>
      <c r="AE11" s="16">
        <v>0.18181818181818199</v>
      </c>
      <c r="AF11" s="16">
        <v>5.5555555555555601E-2</v>
      </c>
      <c r="AG11" s="16">
        <v>4.8780487804878099E-2</v>
      </c>
      <c r="AH11" s="16">
        <v>5.4054054054054099E-2</v>
      </c>
      <c r="AI11" s="16">
        <v>4.5454545454545497E-2</v>
      </c>
      <c r="AJ11" s="16">
        <v>1.2820512820512799E-2</v>
      </c>
      <c r="AK11" s="16">
        <v>4.6153846153846198E-2</v>
      </c>
      <c r="AL11" s="16">
        <v>0</v>
      </c>
      <c r="AM11" s="16">
        <v>2.04081632653061E-2</v>
      </c>
      <c r="AN11" s="16"/>
      <c r="AO11" s="16">
        <v>7.6433121019108305E-2</v>
      </c>
      <c r="AP11" s="16">
        <v>2.0979020979021001E-2</v>
      </c>
      <c r="AQ11" s="16">
        <v>9.6153846153846194E-3</v>
      </c>
      <c r="AR11" s="16">
        <v>4.91803278688525E-2</v>
      </c>
      <c r="AS11" s="16">
        <v>0</v>
      </c>
      <c r="AT11" s="16">
        <v>0</v>
      </c>
      <c r="AU11" s="16"/>
      <c r="AV11" s="16">
        <v>0</v>
      </c>
      <c r="AW11" s="16">
        <v>0</v>
      </c>
      <c r="AX11" s="16">
        <v>0</v>
      </c>
      <c r="AY11" s="16">
        <v>0.125</v>
      </c>
      <c r="AZ11" s="16">
        <v>0</v>
      </c>
      <c r="BA11" s="16">
        <v>0</v>
      </c>
      <c r="BB11" s="16">
        <v>6.1224489795918401E-2</v>
      </c>
      <c r="BC11" s="16">
        <v>0</v>
      </c>
      <c r="BD11" s="16">
        <v>0.2</v>
      </c>
      <c r="BE11" s="16">
        <v>2.4E-2</v>
      </c>
      <c r="BF11" s="16">
        <v>5.8823529411764698E-2</v>
      </c>
      <c r="BG11" s="16">
        <v>0</v>
      </c>
      <c r="BH11" s="16">
        <v>4.2553191489361701E-2</v>
      </c>
      <c r="BI11" s="16">
        <v>0.15384615384615399</v>
      </c>
      <c r="BJ11" s="16">
        <v>0</v>
      </c>
      <c r="BK11" s="16">
        <v>0.105263157894737</v>
      </c>
      <c r="BL11" s="16">
        <v>0</v>
      </c>
      <c r="BM11" s="16">
        <v>0.18181818181818199</v>
      </c>
      <c r="BN11" s="16">
        <v>0</v>
      </c>
      <c r="BO11" s="16"/>
      <c r="BP11" s="16">
        <v>3.4229828850855702E-2</v>
      </c>
      <c r="BQ11" s="16"/>
      <c r="BR11" s="16">
        <v>3.07328605200946E-2</v>
      </c>
      <c r="BS11" s="16"/>
      <c r="BT11" s="16">
        <v>4.47761194029851E-2</v>
      </c>
    </row>
    <row r="12" spans="2:72" ht="16" x14ac:dyDescent="0.2">
      <c r="B12" s="17" t="s">
        <v>295</v>
      </c>
      <c r="C12" s="16">
        <v>1.17878192534381E-2</v>
      </c>
      <c r="D12" s="16">
        <v>0</v>
      </c>
      <c r="E12" s="16">
        <v>0</v>
      </c>
      <c r="F12" s="16">
        <v>0</v>
      </c>
      <c r="G12" s="16">
        <v>6.0606060606060601E-2</v>
      </c>
      <c r="H12" s="16">
        <v>0</v>
      </c>
      <c r="I12" s="16">
        <v>1.6949152542372899E-2</v>
      </c>
      <c r="J12" s="16">
        <v>3.7037037037037E-2</v>
      </c>
      <c r="K12" s="16">
        <v>0</v>
      </c>
      <c r="L12" s="16">
        <v>2.5641025641025599E-2</v>
      </c>
      <c r="M12" s="16">
        <v>4.7619047619047603E-2</v>
      </c>
      <c r="N12" s="16">
        <v>0</v>
      </c>
      <c r="O12" s="16">
        <v>0</v>
      </c>
      <c r="P12" s="16"/>
      <c r="Q12" s="16">
        <v>7.1428571428571397E-2</v>
      </c>
      <c r="R12" s="16">
        <v>8.3333333333333301E-2</v>
      </c>
      <c r="S12" s="16">
        <v>0</v>
      </c>
      <c r="T12" s="16">
        <v>0</v>
      </c>
      <c r="U12" s="16">
        <v>0</v>
      </c>
      <c r="V12" s="16">
        <v>0</v>
      </c>
      <c r="W12" s="16">
        <v>1.7857142857142901E-2</v>
      </c>
      <c r="X12" s="16">
        <v>1.8181818181818198E-2</v>
      </c>
      <c r="Y12" s="16">
        <v>8.0645161290322596E-3</v>
      </c>
      <c r="Z12" s="16"/>
      <c r="AA12" s="16">
        <v>1.45631067961165E-2</v>
      </c>
      <c r="AB12" s="16">
        <v>9.9009900990098994E-3</v>
      </c>
      <c r="AC12" s="16"/>
      <c r="AD12" s="16">
        <v>2.4390243902439001E-2</v>
      </c>
      <c r="AE12" s="16">
        <v>4.5454545454545497E-2</v>
      </c>
      <c r="AF12" s="16">
        <v>0</v>
      </c>
      <c r="AG12" s="16">
        <v>0</v>
      </c>
      <c r="AH12" s="16">
        <v>0</v>
      </c>
      <c r="AI12" s="16">
        <v>4.5454545454545497E-2</v>
      </c>
      <c r="AJ12" s="16">
        <v>1.2820512820512799E-2</v>
      </c>
      <c r="AK12" s="16">
        <v>0</v>
      </c>
      <c r="AL12" s="16">
        <v>0</v>
      </c>
      <c r="AM12" s="16">
        <v>1.02040816326531E-2</v>
      </c>
      <c r="AN12" s="16"/>
      <c r="AO12" s="16">
        <v>1.9108280254777101E-2</v>
      </c>
      <c r="AP12" s="16">
        <v>6.9930069930069904E-3</v>
      </c>
      <c r="AQ12" s="16">
        <v>1.9230769230769201E-2</v>
      </c>
      <c r="AR12" s="16">
        <v>0</v>
      </c>
      <c r="AS12" s="16">
        <v>0</v>
      </c>
      <c r="AT12" s="16">
        <v>0</v>
      </c>
      <c r="AU12" s="16"/>
      <c r="AV12" s="16">
        <v>0.16666666666666699</v>
      </c>
      <c r="AW12" s="16">
        <v>0</v>
      </c>
      <c r="AX12" s="16">
        <v>0</v>
      </c>
      <c r="AY12" s="16">
        <v>0</v>
      </c>
      <c r="AZ12" s="16">
        <v>0</v>
      </c>
      <c r="BA12" s="16">
        <v>0</v>
      </c>
      <c r="BB12" s="16">
        <v>0</v>
      </c>
      <c r="BC12" s="16">
        <v>0</v>
      </c>
      <c r="BD12" s="16">
        <v>0.2</v>
      </c>
      <c r="BE12" s="16">
        <v>8.0000000000000002E-3</v>
      </c>
      <c r="BF12" s="16">
        <v>2.9411764705882401E-2</v>
      </c>
      <c r="BG12" s="16">
        <v>0</v>
      </c>
      <c r="BH12" s="16">
        <v>0</v>
      </c>
      <c r="BI12" s="16">
        <v>0</v>
      </c>
      <c r="BJ12" s="16">
        <v>0</v>
      </c>
      <c r="BK12" s="16">
        <v>5.2631578947368397E-2</v>
      </c>
      <c r="BL12" s="16">
        <v>0</v>
      </c>
      <c r="BM12" s="16">
        <v>0</v>
      </c>
      <c r="BN12" s="16">
        <v>0</v>
      </c>
      <c r="BO12" s="16"/>
      <c r="BP12" s="16">
        <v>4.8899755501222502E-3</v>
      </c>
      <c r="BQ12" s="16"/>
      <c r="BR12" s="16">
        <v>1.41843971631206E-2</v>
      </c>
      <c r="BS12" s="16"/>
      <c r="BT12" s="16">
        <v>5.9701492537313399E-3</v>
      </c>
    </row>
    <row r="13" spans="2:72" ht="16" x14ac:dyDescent="0.2">
      <c r="B13" s="25" t="s">
        <v>90</v>
      </c>
      <c r="C13" s="24">
        <v>0</v>
      </c>
      <c r="D13" s="24">
        <v>0</v>
      </c>
      <c r="E13" s="24">
        <v>0</v>
      </c>
      <c r="F13" s="24">
        <v>0</v>
      </c>
      <c r="G13" s="24">
        <v>0</v>
      </c>
      <c r="H13" s="24">
        <v>0</v>
      </c>
      <c r="I13" s="24">
        <v>0</v>
      </c>
      <c r="J13" s="24">
        <v>0</v>
      </c>
      <c r="K13" s="24">
        <v>0</v>
      </c>
      <c r="L13" s="24">
        <v>0</v>
      </c>
      <c r="M13" s="24">
        <v>0</v>
      </c>
      <c r="N13" s="24">
        <v>0</v>
      </c>
      <c r="O13" s="24">
        <v>0</v>
      </c>
      <c r="P13" s="24"/>
      <c r="Q13" s="24">
        <v>0</v>
      </c>
      <c r="R13" s="24">
        <v>0</v>
      </c>
      <c r="S13" s="24">
        <v>0</v>
      </c>
      <c r="T13" s="24">
        <v>0</v>
      </c>
      <c r="U13" s="24">
        <v>0</v>
      </c>
      <c r="V13" s="24">
        <v>0</v>
      </c>
      <c r="W13" s="24">
        <v>0</v>
      </c>
      <c r="X13" s="24">
        <v>0</v>
      </c>
      <c r="Y13" s="24">
        <v>0</v>
      </c>
      <c r="Z13" s="24"/>
      <c r="AA13" s="24">
        <v>0</v>
      </c>
      <c r="AB13" s="24">
        <v>0</v>
      </c>
      <c r="AC13" s="24"/>
      <c r="AD13" s="24">
        <v>0</v>
      </c>
      <c r="AE13" s="24">
        <v>0</v>
      </c>
      <c r="AF13" s="24">
        <v>0</v>
      </c>
      <c r="AG13" s="24">
        <v>0</v>
      </c>
      <c r="AH13" s="24">
        <v>0</v>
      </c>
      <c r="AI13" s="24">
        <v>0</v>
      </c>
      <c r="AJ13" s="24">
        <v>0</v>
      </c>
      <c r="AK13" s="24">
        <v>0</v>
      </c>
      <c r="AL13" s="24">
        <v>0</v>
      </c>
      <c r="AM13" s="24">
        <v>0</v>
      </c>
      <c r="AN13" s="24"/>
      <c r="AO13" s="24">
        <v>0</v>
      </c>
      <c r="AP13" s="24">
        <v>0</v>
      </c>
      <c r="AQ13" s="24">
        <v>0</v>
      </c>
      <c r="AR13" s="24">
        <v>0</v>
      </c>
      <c r="AS13" s="24">
        <v>0</v>
      </c>
      <c r="AT13" s="24">
        <v>0</v>
      </c>
      <c r="AU13" s="24"/>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c r="BP13" s="24">
        <v>0</v>
      </c>
      <c r="BQ13" s="24"/>
      <c r="BR13" s="24">
        <v>0</v>
      </c>
      <c r="BS13" s="24"/>
      <c r="BT13" s="24">
        <v>0</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BT18"/>
  <sheetViews>
    <sheetView showGridLines="0" topLeftCell="A7" workbookViewId="0">
      <pane xSplit="2" topLeftCell="C1" activePane="topRight" state="frozen"/>
      <selection pane="topRight" activeCell="B10" sqref="B10"/>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302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0.414538310412574</v>
      </c>
      <c r="D8" s="16">
        <v>0.50753768844221103</v>
      </c>
      <c r="E8" s="16">
        <v>0.27906976744186002</v>
      </c>
      <c r="F8" s="16">
        <v>0.33333333333333298</v>
      </c>
      <c r="G8" s="16">
        <v>0.45454545454545497</v>
      </c>
      <c r="H8" s="16">
        <v>0.32</v>
      </c>
      <c r="I8" s="16">
        <v>0.52542372881355903</v>
      </c>
      <c r="J8" s="16">
        <v>0.148148148148148</v>
      </c>
      <c r="K8" s="16">
        <v>0.38095238095238099</v>
      </c>
      <c r="L8" s="16">
        <v>0.28205128205128199</v>
      </c>
      <c r="M8" s="16">
        <v>0.33333333333333298</v>
      </c>
      <c r="N8" s="16">
        <v>0.375</v>
      </c>
      <c r="O8" s="16">
        <v>0.2</v>
      </c>
      <c r="P8" s="16"/>
      <c r="Q8" s="16">
        <v>0.14285714285714299</v>
      </c>
      <c r="R8" s="16">
        <v>0.33333333333333298</v>
      </c>
      <c r="S8" s="16">
        <v>0.35294117647058798</v>
      </c>
      <c r="T8" s="16">
        <v>0.41935483870967699</v>
      </c>
      <c r="U8" s="16">
        <v>0.375</v>
      </c>
      <c r="V8" s="16">
        <v>0.32692307692307698</v>
      </c>
      <c r="W8" s="16">
        <v>0.35714285714285698</v>
      </c>
      <c r="X8" s="16">
        <v>0.41818181818181799</v>
      </c>
      <c r="Y8" s="16">
        <v>0.47177419354838701</v>
      </c>
      <c r="Z8" s="16"/>
      <c r="AA8" s="16">
        <v>0.34466019417475702</v>
      </c>
      <c r="AB8" s="16">
        <v>0.46204620462046198</v>
      </c>
      <c r="AC8" s="16"/>
      <c r="AD8" s="16">
        <v>0.26829268292682901</v>
      </c>
      <c r="AE8" s="16">
        <v>0.22727272727272699</v>
      </c>
      <c r="AF8" s="16">
        <v>0.33333333333333298</v>
      </c>
      <c r="AG8" s="16">
        <v>0.36585365853658502</v>
      </c>
      <c r="AH8" s="16">
        <v>0.43243243243243201</v>
      </c>
      <c r="AI8" s="16">
        <v>0.38636363636363602</v>
      </c>
      <c r="AJ8" s="16">
        <v>0.487179487179487</v>
      </c>
      <c r="AK8" s="16">
        <v>0.44615384615384601</v>
      </c>
      <c r="AL8" s="16">
        <v>0.36666666666666697</v>
      </c>
      <c r="AM8" s="16">
        <v>0.51020408163265296</v>
      </c>
      <c r="AN8" s="16"/>
      <c r="AO8" s="16">
        <v>0.37579617834394902</v>
      </c>
      <c r="AP8" s="16">
        <v>0.42657342657342701</v>
      </c>
      <c r="AQ8" s="16">
        <v>0.31730769230769201</v>
      </c>
      <c r="AR8" s="16">
        <v>0.47540983606557402</v>
      </c>
      <c r="AS8" s="16">
        <v>0.67647058823529405</v>
      </c>
      <c r="AT8" s="16">
        <v>0.5</v>
      </c>
      <c r="AU8" s="16"/>
      <c r="AV8" s="16">
        <v>0.16666666666666699</v>
      </c>
      <c r="AW8" s="16">
        <v>0</v>
      </c>
      <c r="AX8" s="16">
        <v>0.61290322580645196</v>
      </c>
      <c r="AY8" s="16">
        <v>0.25</v>
      </c>
      <c r="AZ8" s="16">
        <v>0</v>
      </c>
      <c r="BA8" s="16">
        <v>0.59375</v>
      </c>
      <c r="BB8" s="16">
        <v>0.40816326530612201</v>
      </c>
      <c r="BC8" s="16">
        <v>0.28571428571428598</v>
      </c>
      <c r="BD8" s="16">
        <v>0.2</v>
      </c>
      <c r="BE8" s="16">
        <v>0.36799999999999999</v>
      </c>
      <c r="BF8" s="16">
        <v>0.52941176470588203</v>
      </c>
      <c r="BG8" s="16">
        <v>0.5</v>
      </c>
      <c r="BH8" s="16">
        <v>0.29787234042553201</v>
      </c>
      <c r="BI8" s="16">
        <v>0.46153846153846201</v>
      </c>
      <c r="BJ8" s="16">
        <v>0.14285714285714299</v>
      </c>
      <c r="BK8" s="16">
        <v>0.157894736842105</v>
      </c>
      <c r="BL8" s="16">
        <v>0.44444444444444398</v>
      </c>
      <c r="BM8" s="16">
        <v>0.27272727272727298</v>
      </c>
      <c r="BN8" s="16">
        <v>0.375</v>
      </c>
      <c r="BO8" s="16"/>
      <c r="BP8" s="16">
        <v>0.43031784841075799</v>
      </c>
      <c r="BQ8" s="16"/>
      <c r="BR8" s="16">
        <v>0.40898345153664301</v>
      </c>
      <c r="BS8" s="16"/>
      <c r="BT8" s="16">
        <v>0.43880597014925399</v>
      </c>
    </row>
    <row r="9" spans="2:72" ht="16" x14ac:dyDescent="0.2">
      <c r="B9" s="17" t="s">
        <v>292</v>
      </c>
      <c r="C9" s="16">
        <v>0.371316306483301</v>
      </c>
      <c r="D9" s="16">
        <v>0.32663316582914598</v>
      </c>
      <c r="E9" s="16">
        <v>0.46511627906976699</v>
      </c>
      <c r="F9" s="16">
        <v>0.476190476190476</v>
      </c>
      <c r="G9" s="16">
        <v>0.42424242424242398</v>
      </c>
      <c r="H9" s="16">
        <v>0.4</v>
      </c>
      <c r="I9" s="16">
        <v>0.27118644067796599</v>
      </c>
      <c r="J9" s="16">
        <v>0.33333333333333298</v>
      </c>
      <c r="K9" s="16">
        <v>0.38095238095238099</v>
      </c>
      <c r="L9" s="16">
        <v>0.512820512820513</v>
      </c>
      <c r="M9" s="16">
        <v>0.28571428571428598</v>
      </c>
      <c r="N9" s="16">
        <v>0.4375</v>
      </c>
      <c r="O9" s="16">
        <v>0.8</v>
      </c>
      <c r="P9" s="16"/>
      <c r="Q9" s="16">
        <v>0.214285714285714</v>
      </c>
      <c r="R9" s="16">
        <v>0.25</v>
      </c>
      <c r="S9" s="16">
        <v>0.41176470588235298</v>
      </c>
      <c r="T9" s="16">
        <v>0.35483870967741898</v>
      </c>
      <c r="U9" s="16">
        <v>0.25</v>
      </c>
      <c r="V9" s="16">
        <v>0.44230769230769201</v>
      </c>
      <c r="W9" s="16">
        <v>0.39285714285714302</v>
      </c>
      <c r="X9" s="16">
        <v>0.4</v>
      </c>
      <c r="Y9" s="16">
        <v>0.37096774193548399</v>
      </c>
      <c r="Z9" s="16"/>
      <c r="AA9" s="16">
        <v>0.36407766990291301</v>
      </c>
      <c r="AB9" s="16">
        <v>0.37623762376237602</v>
      </c>
      <c r="AC9" s="16"/>
      <c r="AD9" s="16">
        <v>0.26829268292682901</v>
      </c>
      <c r="AE9" s="16">
        <v>0.36363636363636398</v>
      </c>
      <c r="AF9" s="16">
        <v>0.33333333333333298</v>
      </c>
      <c r="AG9" s="16">
        <v>0.41463414634146301</v>
      </c>
      <c r="AH9" s="16">
        <v>0.37837837837837801</v>
      </c>
      <c r="AI9" s="16">
        <v>0.31818181818181801</v>
      </c>
      <c r="AJ9" s="16">
        <v>0.30769230769230799</v>
      </c>
      <c r="AK9" s="16">
        <v>0.47692307692307701</v>
      </c>
      <c r="AL9" s="16">
        <v>0.53333333333333299</v>
      </c>
      <c r="AM9" s="16">
        <v>0.31632653061224503</v>
      </c>
      <c r="AN9" s="16"/>
      <c r="AO9" s="16">
        <v>0.33121019108280297</v>
      </c>
      <c r="AP9" s="16">
        <v>0.356643356643357</v>
      </c>
      <c r="AQ9" s="16">
        <v>0.50961538461538503</v>
      </c>
      <c r="AR9" s="16">
        <v>0.34426229508196698</v>
      </c>
      <c r="AS9" s="16">
        <v>0.29411764705882398</v>
      </c>
      <c r="AT9" s="16">
        <v>0.16666666666666699</v>
      </c>
      <c r="AU9" s="16"/>
      <c r="AV9" s="16">
        <v>0.5</v>
      </c>
      <c r="AW9" s="16">
        <v>0.5</v>
      </c>
      <c r="AX9" s="16">
        <v>0.25806451612903197</v>
      </c>
      <c r="AY9" s="16">
        <v>0.375</v>
      </c>
      <c r="AZ9" s="16">
        <v>0</v>
      </c>
      <c r="BA9" s="16">
        <v>0.3125</v>
      </c>
      <c r="BB9" s="16">
        <v>0.34693877551020402</v>
      </c>
      <c r="BC9" s="16">
        <v>0.35714285714285698</v>
      </c>
      <c r="BD9" s="16">
        <v>0.8</v>
      </c>
      <c r="BE9" s="16">
        <v>0.47199999999999998</v>
      </c>
      <c r="BF9" s="16">
        <v>0.25</v>
      </c>
      <c r="BG9" s="16">
        <v>0.5</v>
      </c>
      <c r="BH9" s="16">
        <v>0.48936170212766</v>
      </c>
      <c r="BI9" s="16">
        <v>0.30769230769230799</v>
      </c>
      <c r="BJ9" s="16">
        <v>0.71428571428571397</v>
      </c>
      <c r="BK9" s="16">
        <v>0.36842105263157898</v>
      </c>
      <c r="BL9" s="16">
        <v>0.33333333333333298</v>
      </c>
      <c r="BM9" s="16">
        <v>9.0909090909090898E-2</v>
      </c>
      <c r="BN9" s="16">
        <v>0.3125</v>
      </c>
      <c r="BO9" s="16"/>
      <c r="BP9" s="16">
        <v>0.38141809290953499</v>
      </c>
      <c r="BQ9" s="16"/>
      <c r="BR9" s="16">
        <v>0.37825059101654801</v>
      </c>
      <c r="BS9" s="16"/>
      <c r="BT9" s="16">
        <v>0.39402985074626901</v>
      </c>
    </row>
    <row r="10" spans="2:72" ht="32" x14ac:dyDescent="0.2">
      <c r="B10" s="17" t="s">
        <v>293</v>
      </c>
      <c r="C10" s="16">
        <v>0.1237721021611</v>
      </c>
      <c r="D10" s="16">
        <v>7.5376884422110504E-2</v>
      </c>
      <c r="E10" s="16">
        <v>0.162790697674419</v>
      </c>
      <c r="F10" s="16">
        <v>9.5238095238095205E-2</v>
      </c>
      <c r="G10" s="16">
        <v>9.0909090909090898E-2</v>
      </c>
      <c r="H10" s="16">
        <v>0.2</v>
      </c>
      <c r="I10" s="16">
        <v>0.11864406779661001</v>
      </c>
      <c r="J10" s="16">
        <v>0.33333333333333298</v>
      </c>
      <c r="K10" s="16">
        <v>0.19047619047618999</v>
      </c>
      <c r="L10" s="16">
        <v>0.102564102564103</v>
      </c>
      <c r="M10" s="16">
        <v>0.28571428571428598</v>
      </c>
      <c r="N10" s="16">
        <v>6.25E-2</v>
      </c>
      <c r="O10" s="16">
        <v>0</v>
      </c>
      <c r="P10" s="16"/>
      <c r="Q10" s="16">
        <v>0.42857142857142899</v>
      </c>
      <c r="R10" s="16">
        <v>0.16666666666666699</v>
      </c>
      <c r="S10" s="16">
        <v>0.11764705882352899</v>
      </c>
      <c r="T10" s="16">
        <v>9.6774193548387094E-2</v>
      </c>
      <c r="U10" s="16">
        <v>0.20833333333333301</v>
      </c>
      <c r="V10" s="16">
        <v>9.6153846153846201E-2</v>
      </c>
      <c r="W10" s="16">
        <v>0.160714285714286</v>
      </c>
      <c r="X10" s="16">
        <v>9.0909090909090898E-2</v>
      </c>
      <c r="Y10" s="16">
        <v>0.104838709677419</v>
      </c>
      <c r="Z10" s="16"/>
      <c r="AA10" s="16">
        <v>0.15533980582524301</v>
      </c>
      <c r="AB10" s="16">
        <v>0.10231023102310199</v>
      </c>
      <c r="AC10" s="16"/>
      <c r="AD10" s="16">
        <v>0.19512195121951201</v>
      </c>
      <c r="AE10" s="16">
        <v>0.22727272727272699</v>
      </c>
      <c r="AF10" s="16">
        <v>0.16666666666666699</v>
      </c>
      <c r="AG10" s="16">
        <v>0.146341463414634</v>
      </c>
      <c r="AH10" s="16">
        <v>5.4054054054054099E-2</v>
      </c>
      <c r="AI10" s="16">
        <v>0.18181818181818199</v>
      </c>
      <c r="AJ10" s="16">
        <v>0.102564102564103</v>
      </c>
      <c r="AK10" s="16">
        <v>7.69230769230769E-2</v>
      </c>
      <c r="AL10" s="16">
        <v>6.6666666666666693E-2</v>
      </c>
      <c r="AM10" s="16">
        <v>0.13265306122449</v>
      </c>
      <c r="AN10" s="16"/>
      <c r="AO10" s="16">
        <v>0.14012738853503201</v>
      </c>
      <c r="AP10" s="16">
        <v>0.132867132867133</v>
      </c>
      <c r="AQ10" s="16">
        <v>0.125</v>
      </c>
      <c r="AR10" s="16">
        <v>0.13114754098360701</v>
      </c>
      <c r="AS10" s="16">
        <v>0</v>
      </c>
      <c r="AT10" s="16">
        <v>0.16666666666666699</v>
      </c>
      <c r="AU10" s="16"/>
      <c r="AV10" s="16">
        <v>0.33333333333333298</v>
      </c>
      <c r="AW10" s="16">
        <v>0</v>
      </c>
      <c r="AX10" s="16">
        <v>0.112903225806452</v>
      </c>
      <c r="AY10" s="16">
        <v>0.125</v>
      </c>
      <c r="AZ10" s="16">
        <v>0</v>
      </c>
      <c r="BA10" s="16">
        <v>0</v>
      </c>
      <c r="BB10" s="16">
        <v>0.14285714285714299</v>
      </c>
      <c r="BC10" s="16">
        <v>0.35714285714285698</v>
      </c>
      <c r="BD10" s="16">
        <v>0</v>
      </c>
      <c r="BE10" s="16">
        <v>6.4000000000000001E-2</v>
      </c>
      <c r="BF10" s="16">
        <v>0.11764705882352899</v>
      </c>
      <c r="BG10" s="16">
        <v>0</v>
      </c>
      <c r="BH10" s="16">
        <v>0.14893617021276601</v>
      </c>
      <c r="BI10" s="16">
        <v>0.230769230769231</v>
      </c>
      <c r="BJ10" s="16">
        <v>0.14285714285714299</v>
      </c>
      <c r="BK10" s="16">
        <v>0.21052631578947401</v>
      </c>
      <c r="BL10" s="16">
        <v>0.22222222222222199</v>
      </c>
      <c r="BM10" s="16">
        <v>0.36363636363636398</v>
      </c>
      <c r="BN10" s="16">
        <v>0.125</v>
      </c>
      <c r="BO10" s="16"/>
      <c r="BP10" s="16">
        <v>0.12224938875305599</v>
      </c>
      <c r="BQ10" s="16"/>
      <c r="BR10" s="16">
        <v>0.125295508274232</v>
      </c>
      <c r="BS10" s="16"/>
      <c r="BT10" s="16">
        <v>9.5522388059701493E-2</v>
      </c>
    </row>
    <row r="11" spans="2:72" ht="16" x14ac:dyDescent="0.2">
      <c r="B11" s="17" t="s">
        <v>294</v>
      </c>
      <c r="C11" s="16">
        <v>6.2868369351669895E-2</v>
      </c>
      <c r="D11" s="16">
        <v>6.5326633165829207E-2</v>
      </c>
      <c r="E11" s="16">
        <v>4.6511627906976702E-2</v>
      </c>
      <c r="F11" s="16">
        <v>9.5238095238095205E-2</v>
      </c>
      <c r="G11" s="16">
        <v>3.03030303030303E-2</v>
      </c>
      <c r="H11" s="16">
        <v>0.04</v>
      </c>
      <c r="I11" s="16">
        <v>6.7796610169491497E-2</v>
      </c>
      <c r="J11" s="16">
        <v>7.4074074074074098E-2</v>
      </c>
      <c r="K11" s="16">
        <v>4.7619047619047603E-2</v>
      </c>
      <c r="L11" s="16">
        <v>7.69230769230769E-2</v>
      </c>
      <c r="M11" s="16">
        <v>9.5238095238095205E-2</v>
      </c>
      <c r="N11" s="16">
        <v>6.25E-2</v>
      </c>
      <c r="O11" s="16">
        <v>0</v>
      </c>
      <c r="P11" s="16"/>
      <c r="Q11" s="16">
        <v>7.1428571428571397E-2</v>
      </c>
      <c r="R11" s="16">
        <v>0</v>
      </c>
      <c r="S11" s="16">
        <v>5.8823529411764698E-2</v>
      </c>
      <c r="T11" s="16">
        <v>9.6774193548387094E-2</v>
      </c>
      <c r="U11" s="16">
        <v>0.16666666666666699</v>
      </c>
      <c r="V11" s="16">
        <v>0.115384615384615</v>
      </c>
      <c r="W11" s="16">
        <v>7.1428571428571397E-2</v>
      </c>
      <c r="X11" s="16">
        <v>5.4545454545454501E-2</v>
      </c>
      <c r="Y11" s="16">
        <v>4.0322580645161303E-2</v>
      </c>
      <c r="Z11" s="16"/>
      <c r="AA11" s="16">
        <v>9.2233009708737906E-2</v>
      </c>
      <c r="AB11" s="16">
        <v>4.2904290429042903E-2</v>
      </c>
      <c r="AC11" s="16"/>
      <c r="AD11" s="16">
        <v>0.17073170731707299</v>
      </c>
      <c r="AE11" s="16">
        <v>9.0909090909090898E-2</v>
      </c>
      <c r="AF11" s="16">
        <v>0.16666666666666699</v>
      </c>
      <c r="AG11" s="16">
        <v>4.8780487804878099E-2</v>
      </c>
      <c r="AH11" s="16">
        <v>0.108108108108108</v>
      </c>
      <c r="AI11" s="16">
        <v>6.8181818181818205E-2</v>
      </c>
      <c r="AJ11" s="16">
        <v>8.9743589743589702E-2</v>
      </c>
      <c r="AK11" s="16">
        <v>0</v>
      </c>
      <c r="AL11" s="16">
        <v>3.3333333333333298E-2</v>
      </c>
      <c r="AM11" s="16">
        <v>2.04081632653061E-2</v>
      </c>
      <c r="AN11" s="16"/>
      <c r="AO11" s="16">
        <v>0.11464968152866201</v>
      </c>
      <c r="AP11" s="16">
        <v>6.2937062937062901E-2</v>
      </c>
      <c r="AQ11" s="16">
        <v>2.8846153846153799E-2</v>
      </c>
      <c r="AR11" s="16">
        <v>3.2786885245901599E-2</v>
      </c>
      <c r="AS11" s="16">
        <v>0</v>
      </c>
      <c r="AT11" s="16">
        <v>0</v>
      </c>
      <c r="AU11" s="16"/>
      <c r="AV11" s="16">
        <v>0</v>
      </c>
      <c r="AW11" s="16">
        <v>0</v>
      </c>
      <c r="AX11" s="16">
        <v>1.6129032258064498E-2</v>
      </c>
      <c r="AY11" s="16">
        <v>0.125</v>
      </c>
      <c r="AZ11" s="16">
        <v>1</v>
      </c>
      <c r="BA11" s="16">
        <v>9.375E-2</v>
      </c>
      <c r="BB11" s="16">
        <v>8.1632653061224497E-2</v>
      </c>
      <c r="BC11" s="16">
        <v>0</v>
      </c>
      <c r="BD11" s="16">
        <v>0</v>
      </c>
      <c r="BE11" s="16">
        <v>6.4000000000000001E-2</v>
      </c>
      <c r="BF11" s="16">
        <v>8.8235294117647106E-2</v>
      </c>
      <c r="BG11" s="16">
        <v>0</v>
      </c>
      <c r="BH11" s="16">
        <v>4.2553191489361701E-2</v>
      </c>
      <c r="BI11" s="16">
        <v>0</v>
      </c>
      <c r="BJ11" s="16">
        <v>0</v>
      </c>
      <c r="BK11" s="16">
        <v>0.26315789473684198</v>
      </c>
      <c r="BL11" s="16">
        <v>0</v>
      </c>
      <c r="BM11" s="16">
        <v>0</v>
      </c>
      <c r="BN11" s="16">
        <v>6.25E-2</v>
      </c>
      <c r="BO11" s="16"/>
      <c r="BP11" s="16">
        <v>5.1344743276283598E-2</v>
      </c>
      <c r="BQ11" s="16"/>
      <c r="BR11" s="16">
        <v>6.1465721040189103E-2</v>
      </c>
      <c r="BS11" s="16"/>
      <c r="BT11" s="16">
        <v>5.6716417910447799E-2</v>
      </c>
    </row>
    <row r="12" spans="2:72" ht="16" x14ac:dyDescent="0.2">
      <c r="B12" s="17" t="s">
        <v>295</v>
      </c>
      <c r="C12" s="16">
        <v>1.9646365422396901E-2</v>
      </c>
      <c r="D12" s="16">
        <v>2.01005025125628E-2</v>
      </c>
      <c r="E12" s="16">
        <v>2.32558139534884E-2</v>
      </c>
      <c r="F12" s="16">
        <v>0</v>
      </c>
      <c r="G12" s="16">
        <v>0</v>
      </c>
      <c r="H12" s="16">
        <v>0.04</v>
      </c>
      <c r="I12" s="16">
        <v>1.6949152542372899E-2</v>
      </c>
      <c r="J12" s="16">
        <v>7.4074074074074098E-2</v>
      </c>
      <c r="K12" s="16">
        <v>0</v>
      </c>
      <c r="L12" s="16">
        <v>2.5641025641025599E-2</v>
      </c>
      <c r="M12" s="16">
        <v>0</v>
      </c>
      <c r="N12" s="16">
        <v>0</v>
      </c>
      <c r="O12" s="16">
        <v>0</v>
      </c>
      <c r="P12" s="16"/>
      <c r="Q12" s="16">
        <v>7.1428571428571397E-2</v>
      </c>
      <c r="R12" s="16">
        <v>0.16666666666666699</v>
      </c>
      <c r="S12" s="16">
        <v>5.8823529411764698E-2</v>
      </c>
      <c r="T12" s="16">
        <v>3.2258064516128997E-2</v>
      </c>
      <c r="U12" s="16">
        <v>0</v>
      </c>
      <c r="V12" s="16">
        <v>1.9230769230769201E-2</v>
      </c>
      <c r="W12" s="16">
        <v>1.7857142857142901E-2</v>
      </c>
      <c r="X12" s="16">
        <v>0</v>
      </c>
      <c r="Y12" s="16">
        <v>1.2096774193548401E-2</v>
      </c>
      <c r="Z12" s="16"/>
      <c r="AA12" s="16">
        <v>3.3980582524271802E-2</v>
      </c>
      <c r="AB12" s="16">
        <v>9.9009900990098994E-3</v>
      </c>
      <c r="AC12" s="16"/>
      <c r="AD12" s="16">
        <v>7.3170731707317097E-2</v>
      </c>
      <c r="AE12" s="16">
        <v>9.0909090909090898E-2</v>
      </c>
      <c r="AF12" s="16">
        <v>0</v>
      </c>
      <c r="AG12" s="16">
        <v>0</v>
      </c>
      <c r="AH12" s="16">
        <v>2.7027027027027001E-2</v>
      </c>
      <c r="AI12" s="16">
        <v>2.27272727272727E-2</v>
      </c>
      <c r="AJ12" s="16">
        <v>1.2820512820512799E-2</v>
      </c>
      <c r="AK12" s="16">
        <v>0</v>
      </c>
      <c r="AL12" s="16">
        <v>0</v>
      </c>
      <c r="AM12" s="16">
        <v>1.02040816326531E-2</v>
      </c>
      <c r="AN12" s="16"/>
      <c r="AO12" s="16">
        <v>3.1847133757961797E-2</v>
      </c>
      <c r="AP12" s="16">
        <v>1.3986013986014E-2</v>
      </c>
      <c r="AQ12" s="16">
        <v>1.9230769230769201E-2</v>
      </c>
      <c r="AR12" s="16">
        <v>0</v>
      </c>
      <c r="AS12" s="16">
        <v>2.9411764705882401E-2</v>
      </c>
      <c r="AT12" s="16">
        <v>0</v>
      </c>
      <c r="AU12" s="16"/>
      <c r="AV12" s="16">
        <v>0</v>
      </c>
      <c r="AW12" s="16">
        <v>0.5</v>
      </c>
      <c r="AX12" s="16">
        <v>0</v>
      </c>
      <c r="AY12" s="16">
        <v>0</v>
      </c>
      <c r="AZ12" s="16">
        <v>0</v>
      </c>
      <c r="BA12" s="16">
        <v>0</v>
      </c>
      <c r="BB12" s="16">
        <v>0</v>
      </c>
      <c r="BC12" s="16">
        <v>0</v>
      </c>
      <c r="BD12" s="16">
        <v>0</v>
      </c>
      <c r="BE12" s="16">
        <v>3.2000000000000001E-2</v>
      </c>
      <c r="BF12" s="16">
        <v>0</v>
      </c>
      <c r="BG12" s="16">
        <v>0</v>
      </c>
      <c r="BH12" s="16">
        <v>2.1276595744680899E-2</v>
      </c>
      <c r="BI12" s="16">
        <v>0</v>
      </c>
      <c r="BJ12" s="16">
        <v>0</v>
      </c>
      <c r="BK12" s="16">
        <v>0</v>
      </c>
      <c r="BL12" s="16">
        <v>0</v>
      </c>
      <c r="BM12" s="16">
        <v>0.27272727272727298</v>
      </c>
      <c r="BN12" s="16">
        <v>6.25E-2</v>
      </c>
      <c r="BO12" s="16"/>
      <c r="BP12" s="16">
        <v>1.46699266503667E-2</v>
      </c>
      <c r="BQ12" s="16"/>
      <c r="BR12" s="16">
        <v>1.6548463356973998E-2</v>
      </c>
      <c r="BS12" s="16"/>
      <c r="BT12" s="16">
        <v>1.49253731343284E-2</v>
      </c>
    </row>
    <row r="13" spans="2:72" ht="16" x14ac:dyDescent="0.2">
      <c r="B13" s="25" t="s">
        <v>90</v>
      </c>
      <c r="C13" s="24">
        <v>7.8585461689587403E-3</v>
      </c>
      <c r="D13" s="24">
        <v>5.0251256281407001E-3</v>
      </c>
      <c r="E13" s="24">
        <v>2.32558139534884E-2</v>
      </c>
      <c r="F13" s="24">
        <v>0</v>
      </c>
      <c r="G13" s="24">
        <v>0</v>
      </c>
      <c r="H13" s="24">
        <v>0</v>
      </c>
      <c r="I13" s="24">
        <v>0</v>
      </c>
      <c r="J13" s="24">
        <v>3.7037037037037E-2</v>
      </c>
      <c r="K13" s="24">
        <v>0</v>
      </c>
      <c r="L13" s="24">
        <v>0</v>
      </c>
      <c r="M13" s="24">
        <v>0</v>
      </c>
      <c r="N13" s="24">
        <v>6.25E-2</v>
      </c>
      <c r="O13" s="24">
        <v>0</v>
      </c>
      <c r="P13" s="24"/>
      <c r="Q13" s="24">
        <v>7.1428571428571397E-2</v>
      </c>
      <c r="R13" s="24">
        <v>8.3333333333333301E-2</v>
      </c>
      <c r="S13" s="24">
        <v>0</v>
      </c>
      <c r="T13" s="24">
        <v>0</v>
      </c>
      <c r="U13" s="24">
        <v>0</v>
      </c>
      <c r="V13" s="24">
        <v>0</v>
      </c>
      <c r="W13" s="24">
        <v>0</v>
      </c>
      <c r="X13" s="24">
        <v>3.6363636363636397E-2</v>
      </c>
      <c r="Y13" s="24">
        <v>0</v>
      </c>
      <c r="Z13" s="24"/>
      <c r="AA13" s="24">
        <v>9.7087378640776708E-3</v>
      </c>
      <c r="AB13" s="24">
        <v>6.6006600660065999E-3</v>
      </c>
      <c r="AC13" s="24"/>
      <c r="AD13" s="24">
        <v>2.4390243902439001E-2</v>
      </c>
      <c r="AE13" s="24">
        <v>0</v>
      </c>
      <c r="AF13" s="24">
        <v>0</v>
      </c>
      <c r="AG13" s="24">
        <v>2.4390243902439001E-2</v>
      </c>
      <c r="AH13" s="24">
        <v>0</v>
      </c>
      <c r="AI13" s="24">
        <v>2.27272727272727E-2</v>
      </c>
      <c r="AJ13" s="24">
        <v>0</v>
      </c>
      <c r="AK13" s="24">
        <v>0</v>
      </c>
      <c r="AL13" s="24">
        <v>0</v>
      </c>
      <c r="AM13" s="24">
        <v>1.02040816326531E-2</v>
      </c>
      <c r="AN13" s="24"/>
      <c r="AO13" s="24">
        <v>6.3694267515923596E-3</v>
      </c>
      <c r="AP13" s="24">
        <v>6.9930069930069904E-3</v>
      </c>
      <c r="AQ13" s="24">
        <v>0</v>
      </c>
      <c r="AR13" s="24">
        <v>1.63934426229508E-2</v>
      </c>
      <c r="AS13" s="24">
        <v>0</v>
      </c>
      <c r="AT13" s="24">
        <v>0.16666666666666699</v>
      </c>
      <c r="AU13" s="24"/>
      <c r="AV13" s="24">
        <v>0</v>
      </c>
      <c r="AW13" s="24">
        <v>0</v>
      </c>
      <c r="AX13" s="24">
        <v>0</v>
      </c>
      <c r="AY13" s="24">
        <v>0.125</v>
      </c>
      <c r="AZ13" s="24">
        <v>0</v>
      </c>
      <c r="BA13" s="24">
        <v>0</v>
      </c>
      <c r="BB13" s="24">
        <v>2.04081632653061E-2</v>
      </c>
      <c r="BC13" s="24">
        <v>0</v>
      </c>
      <c r="BD13" s="24">
        <v>0</v>
      </c>
      <c r="BE13" s="24">
        <v>0</v>
      </c>
      <c r="BF13" s="24">
        <v>1.4705882352941201E-2</v>
      </c>
      <c r="BG13" s="24">
        <v>0</v>
      </c>
      <c r="BH13" s="24">
        <v>0</v>
      </c>
      <c r="BI13" s="24">
        <v>0</v>
      </c>
      <c r="BJ13" s="24">
        <v>0</v>
      </c>
      <c r="BK13" s="24">
        <v>0</v>
      </c>
      <c r="BL13" s="24">
        <v>0</v>
      </c>
      <c r="BM13" s="24">
        <v>0</v>
      </c>
      <c r="BN13" s="24">
        <v>6.25E-2</v>
      </c>
      <c r="BO13" s="24"/>
      <c r="BP13" s="24">
        <v>0</v>
      </c>
      <c r="BQ13" s="24"/>
      <c r="BR13" s="24">
        <v>9.4562647754137096E-3</v>
      </c>
      <c r="BS13" s="24"/>
      <c r="BT13" s="24">
        <v>0</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2:BT18"/>
  <sheetViews>
    <sheetView showGridLines="0" topLeftCell="A7" workbookViewId="0">
      <pane xSplit="2" topLeftCell="C1" activePane="topRight" state="frozen"/>
      <selection pane="topRight" activeCell="A13" sqref="A13:XFD13"/>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303</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0.40667976424361502</v>
      </c>
      <c r="D8" s="16">
        <v>0.47738693467336701</v>
      </c>
      <c r="E8" s="16">
        <v>0.32558139534883701</v>
      </c>
      <c r="F8" s="16">
        <v>0.42857142857142899</v>
      </c>
      <c r="G8" s="16">
        <v>0.39393939393939398</v>
      </c>
      <c r="H8" s="16">
        <v>0.16</v>
      </c>
      <c r="I8" s="16">
        <v>0.38983050847457601</v>
      </c>
      <c r="J8" s="16">
        <v>0.22222222222222199</v>
      </c>
      <c r="K8" s="16">
        <v>0.42857142857142899</v>
      </c>
      <c r="L8" s="16">
        <v>0.46153846153846201</v>
      </c>
      <c r="M8" s="16">
        <v>0.238095238095238</v>
      </c>
      <c r="N8" s="16">
        <v>0.5625</v>
      </c>
      <c r="O8" s="16">
        <v>0.4</v>
      </c>
      <c r="P8" s="16"/>
      <c r="Q8" s="16">
        <v>0.28571428571428598</v>
      </c>
      <c r="R8" s="16">
        <v>0.41666666666666702</v>
      </c>
      <c r="S8" s="16">
        <v>0.23529411764705899</v>
      </c>
      <c r="T8" s="16">
        <v>0.32258064516128998</v>
      </c>
      <c r="U8" s="16">
        <v>0.375</v>
      </c>
      <c r="V8" s="16">
        <v>0.34615384615384598</v>
      </c>
      <c r="W8" s="16">
        <v>0.32142857142857101</v>
      </c>
      <c r="X8" s="16">
        <v>0.34545454545454501</v>
      </c>
      <c r="Y8" s="16">
        <v>0.483870967741935</v>
      </c>
      <c r="Z8" s="16"/>
      <c r="AA8" s="16">
        <v>0.33009708737864102</v>
      </c>
      <c r="AB8" s="16">
        <v>0.45874587458745902</v>
      </c>
      <c r="AC8" s="16"/>
      <c r="AD8" s="16">
        <v>0.292682926829268</v>
      </c>
      <c r="AE8" s="16">
        <v>0.18181818181818199</v>
      </c>
      <c r="AF8" s="16">
        <v>0.33333333333333298</v>
      </c>
      <c r="AG8" s="16">
        <v>0.34146341463414598</v>
      </c>
      <c r="AH8" s="16">
        <v>0.35135135135135098</v>
      </c>
      <c r="AI8" s="16">
        <v>0.29545454545454503</v>
      </c>
      <c r="AJ8" s="16">
        <v>0.44871794871794901</v>
      </c>
      <c r="AK8" s="16">
        <v>0.47692307692307701</v>
      </c>
      <c r="AL8" s="16">
        <v>0.46666666666666701</v>
      </c>
      <c r="AM8" s="16">
        <v>0.51020408163265296</v>
      </c>
      <c r="AN8" s="16"/>
      <c r="AO8" s="16">
        <v>0.337579617834395</v>
      </c>
      <c r="AP8" s="16">
        <v>0.321678321678322</v>
      </c>
      <c r="AQ8" s="16">
        <v>0.47115384615384598</v>
      </c>
      <c r="AR8" s="16">
        <v>0.52459016393442603</v>
      </c>
      <c r="AS8" s="16">
        <v>0.67647058823529405</v>
      </c>
      <c r="AT8" s="16">
        <v>0.5</v>
      </c>
      <c r="AU8" s="16"/>
      <c r="AV8" s="16">
        <v>0.33333333333333298</v>
      </c>
      <c r="AW8" s="16">
        <v>0</v>
      </c>
      <c r="AX8" s="16">
        <v>0.56451612903225801</v>
      </c>
      <c r="AY8" s="16">
        <v>0.375</v>
      </c>
      <c r="AZ8" s="16">
        <v>0</v>
      </c>
      <c r="BA8" s="16">
        <v>0.46875</v>
      </c>
      <c r="BB8" s="16">
        <v>0.40816326530612201</v>
      </c>
      <c r="BC8" s="16">
        <v>0.28571428571428598</v>
      </c>
      <c r="BD8" s="16">
        <v>0.4</v>
      </c>
      <c r="BE8" s="16">
        <v>0.41599999999999998</v>
      </c>
      <c r="BF8" s="16">
        <v>0.35294117647058798</v>
      </c>
      <c r="BG8" s="16">
        <v>0.66666666666666696</v>
      </c>
      <c r="BH8" s="16">
        <v>0.38297872340425498</v>
      </c>
      <c r="BI8" s="16">
        <v>0.46153846153846201</v>
      </c>
      <c r="BJ8" s="16">
        <v>0.28571428571428598</v>
      </c>
      <c r="BK8" s="16">
        <v>0.157894736842105</v>
      </c>
      <c r="BL8" s="16">
        <v>0.44444444444444398</v>
      </c>
      <c r="BM8" s="16">
        <v>0.36363636363636398</v>
      </c>
      <c r="BN8" s="16">
        <v>0.3125</v>
      </c>
      <c r="BO8" s="16"/>
      <c r="BP8" s="16">
        <v>0.43765281173594101</v>
      </c>
      <c r="BQ8" s="16"/>
      <c r="BR8" s="16">
        <v>0.41607565011820302</v>
      </c>
      <c r="BS8" s="16"/>
      <c r="BT8" s="16">
        <v>0.44776119402985098</v>
      </c>
    </row>
    <row r="9" spans="2:72" ht="16" x14ac:dyDescent="0.2">
      <c r="B9" s="17" t="s">
        <v>292</v>
      </c>
      <c r="C9" s="16">
        <v>0.38899803536345801</v>
      </c>
      <c r="D9" s="16">
        <v>0.33165829145728598</v>
      </c>
      <c r="E9" s="16">
        <v>0.418604651162791</v>
      </c>
      <c r="F9" s="16">
        <v>0.28571428571428598</v>
      </c>
      <c r="G9" s="16">
        <v>0.42424242424242398</v>
      </c>
      <c r="H9" s="16">
        <v>0.6</v>
      </c>
      <c r="I9" s="16">
        <v>0.44067796610169502</v>
      </c>
      <c r="J9" s="16">
        <v>0.62962962962962998</v>
      </c>
      <c r="K9" s="16">
        <v>0.38095238095238099</v>
      </c>
      <c r="L9" s="16">
        <v>0.35897435897435898</v>
      </c>
      <c r="M9" s="16">
        <v>0.38095238095238099</v>
      </c>
      <c r="N9" s="16">
        <v>0.25</v>
      </c>
      <c r="O9" s="16">
        <v>0.4</v>
      </c>
      <c r="P9" s="16"/>
      <c r="Q9" s="16">
        <v>0.35714285714285698</v>
      </c>
      <c r="R9" s="16">
        <v>0.25</v>
      </c>
      <c r="S9" s="16">
        <v>0.47058823529411797</v>
      </c>
      <c r="T9" s="16">
        <v>0.51612903225806495</v>
      </c>
      <c r="U9" s="16">
        <v>0.375</v>
      </c>
      <c r="V9" s="16">
        <v>0.40384615384615402</v>
      </c>
      <c r="W9" s="16">
        <v>0.39285714285714302</v>
      </c>
      <c r="X9" s="16">
        <v>0.472727272727273</v>
      </c>
      <c r="Y9" s="16">
        <v>0.35483870967741898</v>
      </c>
      <c r="Z9" s="16"/>
      <c r="AA9" s="16">
        <v>0.40776699029126201</v>
      </c>
      <c r="AB9" s="16">
        <v>0.37623762376237602</v>
      </c>
      <c r="AC9" s="16"/>
      <c r="AD9" s="16">
        <v>0.36585365853658502</v>
      </c>
      <c r="AE9" s="16">
        <v>0.45454545454545497</v>
      </c>
      <c r="AF9" s="16">
        <v>0.33333333333333298</v>
      </c>
      <c r="AG9" s="16">
        <v>0.46341463414634099</v>
      </c>
      <c r="AH9" s="16">
        <v>0.35135135135135098</v>
      </c>
      <c r="AI9" s="16">
        <v>0.40909090909090901</v>
      </c>
      <c r="AJ9" s="16">
        <v>0.42307692307692302</v>
      </c>
      <c r="AK9" s="16">
        <v>0.36923076923076897</v>
      </c>
      <c r="AL9" s="16">
        <v>0.4</v>
      </c>
      <c r="AM9" s="16">
        <v>0.34693877551020402</v>
      </c>
      <c r="AN9" s="16"/>
      <c r="AO9" s="16">
        <v>0.39490445859872603</v>
      </c>
      <c r="AP9" s="16">
        <v>0.52447552447552404</v>
      </c>
      <c r="AQ9" s="16">
        <v>0.33653846153846201</v>
      </c>
      <c r="AR9" s="16">
        <v>0.24590163934426201</v>
      </c>
      <c r="AS9" s="16">
        <v>0.23529411764705899</v>
      </c>
      <c r="AT9" s="16">
        <v>0.16666666666666699</v>
      </c>
      <c r="AU9" s="16"/>
      <c r="AV9" s="16">
        <v>0.16666666666666699</v>
      </c>
      <c r="AW9" s="16">
        <v>0.5</v>
      </c>
      <c r="AX9" s="16">
        <v>0.32258064516128998</v>
      </c>
      <c r="AY9" s="16">
        <v>0.5</v>
      </c>
      <c r="AZ9" s="16">
        <v>0</v>
      </c>
      <c r="BA9" s="16">
        <v>0.375</v>
      </c>
      <c r="BB9" s="16">
        <v>0.42857142857142899</v>
      </c>
      <c r="BC9" s="16">
        <v>0.42857142857142899</v>
      </c>
      <c r="BD9" s="16">
        <v>0</v>
      </c>
      <c r="BE9" s="16">
        <v>0.46400000000000002</v>
      </c>
      <c r="BF9" s="16">
        <v>0.35294117647058798</v>
      </c>
      <c r="BG9" s="16">
        <v>0</v>
      </c>
      <c r="BH9" s="16">
        <v>0.44680851063829802</v>
      </c>
      <c r="BI9" s="16">
        <v>0.15384615384615399</v>
      </c>
      <c r="BJ9" s="16">
        <v>0.57142857142857095</v>
      </c>
      <c r="BK9" s="16">
        <v>0.31578947368421101</v>
      </c>
      <c r="BL9" s="16">
        <v>0.38888888888888901</v>
      </c>
      <c r="BM9" s="16">
        <v>0.45454545454545497</v>
      </c>
      <c r="BN9" s="16">
        <v>0.375</v>
      </c>
      <c r="BO9" s="16"/>
      <c r="BP9" s="16">
        <v>0.39119804400977998</v>
      </c>
      <c r="BQ9" s="16"/>
      <c r="BR9" s="16">
        <v>0.380614657210402</v>
      </c>
      <c r="BS9" s="16"/>
      <c r="BT9" s="16">
        <v>0.39402985074626901</v>
      </c>
    </row>
    <row r="10" spans="2:72" ht="32" x14ac:dyDescent="0.2">
      <c r="B10" s="17" t="s">
        <v>293</v>
      </c>
      <c r="C10" s="16">
        <v>0.15717092337917499</v>
      </c>
      <c r="D10" s="16">
        <v>0.14572864321608001</v>
      </c>
      <c r="E10" s="16">
        <v>0.232558139534884</v>
      </c>
      <c r="F10" s="16">
        <v>0.19047619047618999</v>
      </c>
      <c r="G10" s="16">
        <v>0.15151515151515199</v>
      </c>
      <c r="H10" s="16">
        <v>0.24</v>
      </c>
      <c r="I10" s="16">
        <v>0.13559322033898299</v>
      </c>
      <c r="J10" s="16">
        <v>0.148148148148148</v>
      </c>
      <c r="K10" s="16">
        <v>9.5238095238095205E-2</v>
      </c>
      <c r="L10" s="16">
        <v>0.102564102564103</v>
      </c>
      <c r="M10" s="16">
        <v>0.28571428571428598</v>
      </c>
      <c r="N10" s="16">
        <v>0.125</v>
      </c>
      <c r="O10" s="16">
        <v>0</v>
      </c>
      <c r="P10" s="16"/>
      <c r="Q10" s="16">
        <v>0.28571428571428598</v>
      </c>
      <c r="R10" s="16">
        <v>0.33333333333333298</v>
      </c>
      <c r="S10" s="16">
        <v>0.23529411764705899</v>
      </c>
      <c r="T10" s="16">
        <v>0.12903225806451599</v>
      </c>
      <c r="U10" s="16">
        <v>0.25</v>
      </c>
      <c r="V10" s="16">
        <v>0.17307692307692299</v>
      </c>
      <c r="W10" s="16">
        <v>0.214285714285714</v>
      </c>
      <c r="X10" s="16">
        <v>0.145454545454545</v>
      </c>
      <c r="Y10" s="16">
        <v>0.116935483870968</v>
      </c>
      <c r="Z10" s="16"/>
      <c r="AA10" s="16">
        <v>0.20873786407767</v>
      </c>
      <c r="AB10" s="16">
        <v>0.12211221122112199</v>
      </c>
      <c r="AC10" s="16"/>
      <c r="AD10" s="16">
        <v>0.31707317073170699</v>
      </c>
      <c r="AE10" s="16">
        <v>0.27272727272727298</v>
      </c>
      <c r="AF10" s="16">
        <v>0.27777777777777801</v>
      </c>
      <c r="AG10" s="16">
        <v>9.7560975609756101E-2</v>
      </c>
      <c r="AH10" s="16">
        <v>0.24324324324324301</v>
      </c>
      <c r="AI10" s="16">
        <v>0.22727272727272699</v>
      </c>
      <c r="AJ10" s="16">
        <v>8.9743589743589702E-2</v>
      </c>
      <c r="AK10" s="16">
        <v>0.138461538461538</v>
      </c>
      <c r="AL10" s="16">
        <v>0.1</v>
      </c>
      <c r="AM10" s="16">
        <v>9.1836734693877597E-2</v>
      </c>
      <c r="AN10" s="16"/>
      <c r="AO10" s="16">
        <v>0.19745222929936301</v>
      </c>
      <c r="AP10" s="16">
        <v>0.10489510489510501</v>
      </c>
      <c r="AQ10" s="16">
        <v>0.17307692307692299</v>
      </c>
      <c r="AR10" s="16">
        <v>0.18032786885245899</v>
      </c>
      <c r="AS10" s="16">
        <v>8.8235294117647106E-2</v>
      </c>
      <c r="AT10" s="16">
        <v>0.16666666666666699</v>
      </c>
      <c r="AU10" s="16"/>
      <c r="AV10" s="16">
        <v>0.33333333333333298</v>
      </c>
      <c r="AW10" s="16">
        <v>0.5</v>
      </c>
      <c r="AX10" s="16">
        <v>6.4516129032258104E-2</v>
      </c>
      <c r="AY10" s="16">
        <v>0.125</v>
      </c>
      <c r="AZ10" s="16">
        <v>1</v>
      </c>
      <c r="BA10" s="16">
        <v>0.15625</v>
      </c>
      <c r="BB10" s="16">
        <v>0.122448979591837</v>
      </c>
      <c r="BC10" s="16">
        <v>0.214285714285714</v>
      </c>
      <c r="BD10" s="16">
        <v>0.4</v>
      </c>
      <c r="BE10" s="16">
        <v>6.4000000000000001E-2</v>
      </c>
      <c r="BF10" s="16">
        <v>0.26470588235294101</v>
      </c>
      <c r="BG10" s="16">
        <v>0.33333333333333298</v>
      </c>
      <c r="BH10" s="16">
        <v>0.170212765957447</v>
      </c>
      <c r="BI10" s="16">
        <v>0.30769230769230799</v>
      </c>
      <c r="BJ10" s="16">
        <v>0</v>
      </c>
      <c r="BK10" s="16">
        <v>0.31578947368421101</v>
      </c>
      <c r="BL10" s="16">
        <v>0.11111111111111099</v>
      </c>
      <c r="BM10" s="16">
        <v>0.18181818181818199</v>
      </c>
      <c r="BN10" s="16">
        <v>0.3125</v>
      </c>
      <c r="BO10" s="16"/>
      <c r="BP10" s="16">
        <v>0.12713936430317799</v>
      </c>
      <c r="BQ10" s="16"/>
      <c r="BR10" s="16">
        <v>0.16548463356974</v>
      </c>
      <c r="BS10" s="16"/>
      <c r="BT10" s="16">
        <v>0.125373134328358</v>
      </c>
    </row>
    <row r="11" spans="2:72" ht="16" x14ac:dyDescent="0.2">
      <c r="B11" s="17" t="s">
        <v>294</v>
      </c>
      <c r="C11" s="16">
        <v>3.9292730844793698E-2</v>
      </c>
      <c r="D11" s="16">
        <v>4.0201005025125601E-2</v>
      </c>
      <c r="E11" s="16">
        <v>2.32558139534884E-2</v>
      </c>
      <c r="F11" s="16">
        <v>9.5238095238095205E-2</v>
      </c>
      <c r="G11" s="16">
        <v>0</v>
      </c>
      <c r="H11" s="16">
        <v>0</v>
      </c>
      <c r="I11" s="16">
        <v>3.3898305084745797E-2</v>
      </c>
      <c r="J11" s="16">
        <v>0</v>
      </c>
      <c r="K11" s="16">
        <v>9.5238095238095205E-2</v>
      </c>
      <c r="L11" s="16">
        <v>7.69230769230769E-2</v>
      </c>
      <c r="M11" s="16">
        <v>4.7619047619047603E-2</v>
      </c>
      <c r="N11" s="16">
        <v>0</v>
      </c>
      <c r="O11" s="16">
        <v>0.2</v>
      </c>
      <c r="P11" s="16"/>
      <c r="Q11" s="16">
        <v>0</v>
      </c>
      <c r="R11" s="16">
        <v>0</v>
      </c>
      <c r="S11" s="16">
        <v>5.8823529411764698E-2</v>
      </c>
      <c r="T11" s="16">
        <v>0</v>
      </c>
      <c r="U11" s="16">
        <v>0</v>
      </c>
      <c r="V11" s="16">
        <v>5.7692307692307702E-2</v>
      </c>
      <c r="W11" s="16">
        <v>5.3571428571428603E-2</v>
      </c>
      <c r="X11" s="16">
        <v>3.6363636363636397E-2</v>
      </c>
      <c r="Y11" s="16">
        <v>4.4354838709677401E-2</v>
      </c>
      <c r="Z11" s="16"/>
      <c r="AA11" s="16">
        <v>3.3980582524271802E-2</v>
      </c>
      <c r="AB11" s="16">
        <v>4.2904290429042903E-2</v>
      </c>
      <c r="AC11" s="16"/>
      <c r="AD11" s="16">
        <v>0</v>
      </c>
      <c r="AE11" s="16">
        <v>0</v>
      </c>
      <c r="AF11" s="16">
        <v>5.5555555555555601E-2</v>
      </c>
      <c r="AG11" s="16">
        <v>7.3170731707317097E-2</v>
      </c>
      <c r="AH11" s="16">
        <v>5.4054054054054099E-2</v>
      </c>
      <c r="AI11" s="16">
        <v>6.8181818181818205E-2</v>
      </c>
      <c r="AJ11" s="16">
        <v>3.8461538461538498E-2</v>
      </c>
      <c r="AK11" s="16">
        <v>1.5384615384615399E-2</v>
      </c>
      <c r="AL11" s="16">
        <v>3.3333333333333298E-2</v>
      </c>
      <c r="AM11" s="16">
        <v>5.10204081632653E-2</v>
      </c>
      <c r="AN11" s="16"/>
      <c r="AO11" s="16">
        <v>5.7324840764331197E-2</v>
      </c>
      <c r="AP11" s="16">
        <v>4.8951048951049E-2</v>
      </c>
      <c r="AQ11" s="16">
        <v>9.6153846153846194E-3</v>
      </c>
      <c r="AR11" s="16">
        <v>4.91803278688525E-2</v>
      </c>
      <c r="AS11" s="16">
        <v>0</v>
      </c>
      <c r="AT11" s="16">
        <v>0</v>
      </c>
      <c r="AU11" s="16"/>
      <c r="AV11" s="16">
        <v>0.16666666666666699</v>
      </c>
      <c r="AW11" s="16">
        <v>0</v>
      </c>
      <c r="AX11" s="16">
        <v>3.2258064516128997E-2</v>
      </c>
      <c r="AY11" s="16">
        <v>0</v>
      </c>
      <c r="AZ11" s="16">
        <v>0</v>
      </c>
      <c r="BA11" s="16">
        <v>0</v>
      </c>
      <c r="BB11" s="16">
        <v>2.04081632653061E-2</v>
      </c>
      <c r="BC11" s="16">
        <v>7.1428571428571397E-2</v>
      </c>
      <c r="BD11" s="16">
        <v>0</v>
      </c>
      <c r="BE11" s="16">
        <v>4.8000000000000001E-2</v>
      </c>
      <c r="BF11" s="16">
        <v>2.9411764705882401E-2</v>
      </c>
      <c r="BG11" s="16">
        <v>0</v>
      </c>
      <c r="BH11" s="16">
        <v>0</v>
      </c>
      <c r="BI11" s="16">
        <v>7.69230769230769E-2</v>
      </c>
      <c r="BJ11" s="16">
        <v>0.14285714285714299</v>
      </c>
      <c r="BK11" s="16">
        <v>0.21052631578947401</v>
      </c>
      <c r="BL11" s="16">
        <v>5.5555555555555601E-2</v>
      </c>
      <c r="BM11" s="16">
        <v>0</v>
      </c>
      <c r="BN11" s="16">
        <v>0</v>
      </c>
      <c r="BO11" s="16"/>
      <c r="BP11" s="16">
        <v>3.6674816625916901E-2</v>
      </c>
      <c r="BQ11" s="16"/>
      <c r="BR11" s="16">
        <v>3.3096926713947997E-2</v>
      </c>
      <c r="BS11" s="16"/>
      <c r="BT11" s="16">
        <v>2.6865671641791E-2</v>
      </c>
    </row>
    <row r="12" spans="2:72" ht="16" x14ac:dyDescent="0.2">
      <c r="B12" s="17" t="s">
        <v>295</v>
      </c>
      <c r="C12" s="16">
        <v>1.9646365422396899E-3</v>
      </c>
      <c r="D12" s="16">
        <v>0</v>
      </c>
      <c r="E12" s="16">
        <v>0</v>
      </c>
      <c r="F12" s="16">
        <v>0</v>
      </c>
      <c r="G12" s="16">
        <v>0</v>
      </c>
      <c r="H12" s="16">
        <v>0</v>
      </c>
      <c r="I12" s="16">
        <v>0</v>
      </c>
      <c r="J12" s="16">
        <v>0</v>
      </c>
      <c r="K12" s="16">
        <v>0</v>
      </c>
      <c r="L12" s="16">
        <v>0</v>
      </c>
      <c r="M12" s="16">
        <v>0</v>
      </c>
      <c r="N12" s="16">
        <v>6.25E-2</v>
      </c>
      <c r="O12" s="16">
        <v>0</v>
      </c>
      <c r="P12" s="16"/>
      <c r="Q12" s="16">
        <v>7.1428571428571397E-2</v>
      </c>
      <c r="R12" s="16">
        <v>0</v>
      </c>
      <c r="S12" s="16">
        <v>0</v>
      </c>
      <c r="T12" s="16">
        <v>0</v>
      </c>
      <c r="U12" s="16">
        <v>0</v>
      </c>
      <c r="V12" s="16">
        <v>0</v>
      </c>
      <c r="W12" s="16">
        <v>0</v>
      </c>
      <c r="X12" s="16">
        <v>0</v>
      </c>
      <c r="Y12" s="16">
        <v>0</v>
      </c>
      <c r="Z12" s="16"/>
      <c r="AA12" s="16">
        <v>4.8543689320388302E-3</v>
      </c>
      <c r="AB12" s="16">
        <v>0</v>
      </c>
      <c r="AC12" s="16"/>
      <c r="AD12" s="16">
        <v>2.4390243902439001E-2</v>
      </c>
      <c r="AE12" s="16">
        <v>0</v>
      </c>
      <c r="AF12" s="16">
        <v>0</v>
      </c>
      <c r="AG12" s="16">
        <v>0</v>
      </c>
      <c r="AH12" s="16">
        <v>0</v>
      </c>
      <c r="AI12" s="16">
        <v>0</v>
      </c>
      <c r="AJ12" s="16">
        <v>0</v>
      </c>
      <c r="AK12" s="16">
        <v>0</v>
      </c>
      <c r="AL12" s="16">
        <v>0</v>
      </c>
      <c r="AM12" s="16">
        <v>0</v>
      </c>
      <c r="AN12" s="16"/>
      <c r="AO12" s="16">
        <v>0</v>
      </c>
      <c r="AP12" s="16">
        <v>0</v>
      </c>
      <c r="AQ12" s="16">
        <v>0</v>
      </c>
      <c r="AR12" s="16">
        <v>0</v>
      </c>
      <c r="AS12" s="16">
        <v>0</v>
      </c>
      <c r="AT12" s="16">
        <v>0.16666666666666699</v>
      </c>
      <c r="AU12" s="16"/>
      <c r="AV12" s="16">
        <v>0</v>
      </c>
      <c r="AW12" s="16">
        <v>0</v>
      </c>
      <c r="AX12" s="16">
        <v>0</v>
      </c>
      <c r="AY12" s="16">
        <v>0</v>
      </c>
      <c r="AZ12" s="16">
        <v>0</v>
      </c>
      <c r="BA12" s="16">
        <v>0</v>
      </c>
      <c r="BB12" s="16">
        <v>2.04081632653061E-2</v>
      </c>
      <c r="BC12" s="16">
        <v>0</v>
      </c>
      <c r="BD12" s="16">
        <v>0</v>
      </c>
      <c r="BE12" s="16">
        <v>0</v>
      </c>
      <c r="BF12" s="16">
        <v>0</v>
      </c>
      <c r="BG12" s="16">
        <v>0</v>
      </c>
      <c r="BH12" s="16">
        <v>0</v>
      </c>
      <c r="BI12" s="16">
        <v>0</v>
      </c>
      <c r="BJ12" s="16">
        <v>0</v>
      </c>
      <c r="BK12" s="16">
        <v>0</v>
      </c>
      <c r="BL12" s="16">
        <v>0</v>
      </c>
      <c r="BM12" s="16">
        <v>0</v>
      </c>
      <c r="BN12" s="16">
        <v>0</v>
      </c>
      <c r="BO12" s="16"/>
      <c r="BP12" s="16">
        <v>2.4449877750611199E-3</v>
      </c>
      <c r="BQ12" s="16"/>
      <c r="BR12" s="16">
        <v>0</v>
      </c>
      <c r="BS12" s="16"/>
      <c r="BT12" s="16">
        <v>2.9850746268656699E-3</v>
      </c>
    </row>
    <row r="13" spans="2:72" ht="16" x14ac:dyDescent="0.2">
      <c r="B13" s="25" t="s">
        <v>90</v>
      </c>
      <c r="C13" s="24">
        <v>5.8939096267190596E-3</v>
      </c>
      <c r="D13" s="24">
        <v>5.0251256281407001E-3</v>
      </c>
      <c r="E13" s="24">
        <v>0</v>
      </c>
      <c r="F13" s="24">
        <v>0</v>
      </c>
      <c r="G13" s="24">
        <v>3.03030303030303E-2</v>
      </c>
      <c r="H13" s="24">
        <v>0</v>
      </c>
      <c r="I13" s="24">
        <v>0</v>
      </c>
      <c r="J13" s="24">
        <v>0</v>
      </c>
      <c r="K13" s="24">
        <v>0</v>
      </c>
      <c r="L13" s="24">
        <v>0</v>
      </c>
      <c r="M13" s="24">
        <v>4.7619047619047603E-2</v>
      </c>
      <c r="N13" s="24">
        <v>0</v>
      </c>
      <c r="O13" s="24">
        <v>0</v>
      </c>
      <c r="P13" s="24"/>
      <c r="Q13" s="24">
        <v>0</v>
      </c>
      <c r="R13" s="24">
        <v>0</v>
      </c>
      <c r="S13" s="24">
        <v>0</v>
      </c>
      <c r="T13" s="24">
        <v>3.2258064516128997E-2</v>
      </c>
      <c r="U13" s="24">
        <v>0</v>
      </c>
      <c r="V13" s="24">
        <v>1.9230769230769201E-2</v>
      </c>
      <c r="W13" s="24">
        <v>1.7857142857142901E-2</v>
      </c>
      <c r="X13" s="24">
        <v>0</v>
      </c>
      <c r="Y13" s="24">
        <v>0</v>
      </c>
      <c r="Z13" s="24"/>
      <c r="AA13" s="24">
        <v>1.45631067961165E-2</v>
      </c>
      <c r="AB13" s="24">
        <v>0</v>
      </c>
      <c r="AC13" s="24"/>
      <c r="AD13" s="24">
        <v>0</v>
      </c>
      <c r="AE13" s="24">
        <v>9.0909090909090898E-2</v>
      </c>
      <c r="AF13" s="24">
        <v>0</v>
      </c>
      <c r="AG13" s="24">
        <v>2.4390243902439001E-2</v>
      </c>
      <c r="AH13" s="24">
        <v>0</v>
      </c>
      <c r="AI13" s="24">
        <v>0</v>
      </c>
      <c r="AJ13" s="24">
        <v>0</v>
      </c>
      <c r="AK13" s="24">
        <v>0</v>
      </c>
      <c r="AL13" s="24">
        <v>0</v>
      </c>
      <c r="AM13" s="24">
        <v>0</v>
      </c>
      <c r="AN13" s="24"/>
      <c r="AO13" s="24">
        <v>1.27388535031847E-2</v>
      </c>
      <c r="AP13" s="24">
        <v>0</v>
      </c>
      <c r="AQ13" s="24">
        <v>9.6153846153846194E-3</v>
      </c>
      <c r="AR13" s="24">
        <v>0</v>
      </c>
      <c r="AS13" s="24">
        <v>0</v>
      </c>
      <c r="AT13" s="24">
        <v>0</v>
      </c>
      <c r="AU13" s="24"/>
      <c r="AV13" s="24">
        <v>0</v>
      </c>
      <c r="AW13" s="24">
        <v>0</v>
      </c>
      <c r="AX13" s="24">
        <v>1.6129032258064498E-2</v>
      </c>
      <c r="AY13" s="24">
        <v>0</v>
      </c>
      <c r="AZ13" s="24">
        <v>0</v>
      </c>
      <c r="BA13" s="24">
        <v>0</v>
      </c>
      <c r="BB13" s="24">
        <v>0</v>
      </c>
      <c r="BC13" s="24">
        <v>0</v>
      </c>
      <c r="BD13" s="24">
        <v>0.2</v>
      </c>
      <c r="BE13" s="24">
        <v>8.0000000000000002E-3</v>
      </c>
      <c r="BF13" s="24">
        <v>0</v>
      </c>
      <c r="BG13" s="24">
        <v>0</v>
      </c>
      <c r="BH13" s="24">
        <v>0</v>
      </c>
      <c r="BI13" s="24">
        <v>0</v>
      </c>
      <c r="BJ13" s="24">
        <v>0</v>
      </c>
      <c r="BK13" s="24">
        <v>0</v>
      </c>
      <c r="BL13" s="24">
        <v>0</v>
      </c>
      <c r="BM13" s="24">
        <v>0</v>
      </c>
      <c r="BN13" s="24">
        <v>0</v>
      </c>
      <c r="BO13" s="24"/>
      <c r="BP13" s="24">
        <v>4.8899755501222502E-3</v>
      </c>
      <c r="BQ13" s="24"/>
      <c r="BR13" s="24">
        <v>4.72813238770686E-3</v>
      </c>
      <c r="BS13" s="24"/>
      <c r="BT13" s="24">
        <v>2.9850746268656699E-3</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102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95</v>
      </c>
      <c r="C8" s="16">
        <v>0.61738261738261702</v>
      </c>
      <c r="D8" s="16">
        <v>0.65217391304347805</v>
      </c>
      <c r="E8" s="16">
        <v>0.495798319327731</v>
      </c>
      <c r="F8" s="16">
        <v>0.65909090909090895</v>
      </c>
      <c r="G8" s="16">
        <v>0.57352941176470595</v>
      </c>
      <c r="H8" s="16">
        <v>0.58928571428571397</v>
      </c>
      <c r="I8" s="16">
        <v>0.63829787234042601</v>
      </c>
      <c r="J8" s="16">
        <v>0.59701492537313405</v>
      </c>
      <c r="K8" s="16">
        <v>0.70967741935483897</v>
      </c>
      <c r="L8" s="16">
        <v>0.60674157303370801</v>
      </c>
      <c r="M8" s="16">
        <v>0.65</v>
      </c>
      <c r="N8" s="16">
        <v>0.64705882352941202</v>
      </c>
      <c r="O8" s="16">
        <v>0.64285714285714302</v>
      </c>
      <c r="P8" s="16"/>
      <c r="Q8" s="16">
        <v>0.39682539682539703</v>
      </c>
      <c r="R8" s="16">
        <v>0.39436619718309901</v>
      </c>
      <c r="S8" s="16">
        <v>0.5</v>
      </c>
      <c r="T8" s="16">
        <v>0.71830985915492995</v>
      </c>
      <c r="U8" s="16">
        <v>0.56451612903225801</v>
      </c>
      <c r="V8" s="16">
        <v>0.60396039603960405</v>
      </c>
      <c r="W8" s="16">
        <v>0.52631578947368396</v>
      </c>
      <c r="X8" s="16">
        <v>0.70212765957446799</v>
      </c>
      <c r="Y8" s="16">
        <v>0.71823204419889497</v>
      </c>
      <c r="Z8" s="16"/>
      <c r="AA8" s="16">
        <v>0.53492647058823495</v>
      </c>
      <c r="AB8" s="16">
        <v>0.71491228070175405</v>
      </c>
      <c r="AC8" s="16"/>
      <c r="AD8" s="16">
        <v>0.38129496402877699</v>
      </c>
      <c r="AE8" s="16">
        <v>0.58461538461538498</v>
      </c>
      <c r="AF8" s="16">
        <v>0.49206349206349198</v>
      </c>
      <c r="AG8" s="16">
        <v>0.61458333333333304</v>
      </c>
      <c r="AH8" s="16">
        <v>0.5</v>
      </c>
      <c r="AI8" s="16">
        <v>0.57608695652173902</v>
      </c>
      <c r="AJ8" s="16">
        <v>0.630252100840336</v>
      </c>
      <c r="AK8" s="16">
        <v>0.73033707865168496</v>
      </c>
      <c r="AL8" s="16">
        <v>0.840425531914894</v>
      </c>
      <c r="AM8" s="16">
        <v>0.762820512820513</v>
      </c>
      <c r="AN8" s="16"/>
      <c r="AO8" s="16">
        <v>0.530612244897959</v>
      </c>
      <c r="AP8" s="16">
        <v>0.64541832669322696</v>
      </c>
      <c r="AQ8" s="16">
        <v>0.69142857142857095</v>
      </c>
      <c r="AR8" s="16">
        <v>0.731958762886598</v>
      </c>
      <c r="AS8" s="16">
        <v>0.65517241379310298</v>
      </c>
      <c r="AT8" s="16">
        <v>0.6</v>
      </c>
      <c r="AU8" s="16"/>
      <c r="AV8" s="16">
        <v>0.5625</v>
      </c>
      <c r="AW8" s="16">
        <v>0.2</v>
      </c>
      <c r="AX8" s="16">
        <v>0.66666666666666696</v>
      </c>
      <c r="AY8" s="16">
        <v>0.25</v>
      </c>
      <c r="AZ8" s="16">
        <v>0.71428571428571397</v>
      </c>
      <c r="BA8" s="16">
        <v>0.58823529411764697</v>
      </c>
      <c r="BB8" s="16">
        <v>0.56730769230769196</v>
      </c>
      <c r="BC8" s="16">
        <v>0.66666666666666696</v>
      </c>
      <c r="BD8" s="16">
        <v>0.476190476190476</v>
      </c>
      <c r="BE8" s="16">
        <v>0.72463768115941996</v>
      </c>
      <c r="BF8" s="16">
        <v>0.66363636363636402</v>
      </c>
      <c r="BG8" s="16">
        <v>0.64705882352941202</v>
      </c>
      <c r="BH8" s="16">
        <v>0.7</v>
      </c>
      <c r="BI8" s="16">
        <v>0.4</v>
      </c>
      <c r="BJ8" s="16">
        <v>0.6</v>
      </c>
      <c r="BK8" s="16">
        <v>0.4375</v>
      </c>
      <c r="BL8" s="16">
        <v>0.56862745098039202</v>
      </c>
      <c r="BM8" s="16">
        <v>0.58333333333333304</v>
      </c>
      <c r="BN8" s="16">
        <v>0.38888888888888901</v>
      </c>
      <c r="BO8" s="16"/>
      <c r="BP8" s="16">
        <v>0.71559633027522895</v>
      </c>
      <c r="BQ8" s="16"/>
      <c r="BR8" s="16">
        <v>0.694827586206897</v>
      </c>
      <c r="BS8" s="16"/>
      <c r="BT8" s="16">
        <v>0.70629370629370603</v>
      </c>
    </row>
    <row r="9" spans="2:72" ht="16" x14ac:dyDescent="0.2">
      <c r="B9" s="17" t="s">
        <v>96</v>
      </c>
      <c r="C9" s="16">
        <v>0.52947052947052897</v>
      </c>
      <c r="D9" s="16">
        <v>0.55652173913043501</v>
      </c>
      <c r="E9" s="16">
        <v>0.52941176470588203</v>
      </c>
      <c r="F9" s="16">
        <v>0.45454545454545497</v>
      </c>
      <c r="G9" s="16">
        <v>0.5</v>
      </c>
      <c r="H9" s="16">
        <v>0.55357142857142905</v>
      </c>
      <c r="I9" s="16">
        <v>0.5</v>
      </c>
      <c r="J9" s="16">
        <v>0.44776119402985098</v>
      </c>
      <c r="K9" s="16">
        <v>0.67741935483870996</v>
      </c>
      <c r="L9" s="16">
        <v>0.46067415730337102</v>
      </c>
      <c r="M9" s="16">
        <v>0.625</v>
      </c>
      <c r="N9" s="16">
        <v>0.441176470588235</v>
      </c>
      <c r="O9" s="16">
        <v>0.78571428571428603</v>
      </c>
      <c r="P9" s="16"/>
      <c r="Q9" s="16">
        <v>0.19047619047618999</v>
      </c>
      <c r="R9" s="16">
        <v>0.29577464788732399</v>
      </c>
      <c r="S9" s="16">
        <v>0.35483870967741898</v>
      </c>
      <c r="T9" s="16">
        <v>0.39436619718309901</v>
      </c>
      <c r="U9" s="16">
        <v>0.51612903225806495</v>
      </c>
      <c r="V9" s="16">
        <v>0.51485148514851498</v>
      </c>
      <c r="W9" s="16">
        <v>0.56140350877193002</v>
      </c>
      <c r="X9" s="16">
        <v>0.54255319148936199</v>
      </c>
      <c r="Y9" s="16">
        <v>0.68508287292817704</v>
      </c>
      <c r="Z9" s="16"/>
      <c r="AA9" s="16">
        <v>0.42463235294117602</v>
      </c>
      <c r="AB9" s="16">
        <v>0.65570175438596501</v>
      </c>
      <c r="AC9" s="16"/>
      <c r="AD9" s="16">
        <v>0.25179856115107901</v>
      </c>
      <c r="AE9" s="16">
        <v>0.33846153846153798</v>
      </c>
      <c r="AF9" s="16">
        <v>0.44444444444444398</v>
      </c>
      <c r="AG9" s="16">
        <v>0.40625</v>
      </c>
      <c r="AH9" s="16">
        <v>0.58974358974358998</v>
      </c>
      <c r="AI9" s="16">
        <v>0.57608695652173902</v>
      </c>
      <c r="AJ9" s="16">
        <v>0.58823529411764697</v>
      </c>
      <c r="AK9" s="16">
        <v>0.71910112359550604</v>
      </c>
      <c r="AL9" s="16">
        <v>0.69148936170212805</v>
      </c>
      <c r="AM9" s="16">
        <v>0.67307692307692302</v>
      </c>
      <c r="AN9" s="16"/>
      <c r="AO9" s="16">
        <v>0.47193877551020402</v>
      </c>
      <c r="AP9" s="16">
        <v>0.58565737051792799</v>
      </c>
      <c r="AQ9" s="16">
        <v>0.6</v>
      </c>
      <c r="AR9" s="16">
        <v>0.50515463917525805</v>
      </c>
      <c r="AS9" s="16">
        <v>0.62068965517241403</v>
      </c>
      <c r="AT9" s="16">
        <v>0.25</v>
      </c>
      <c r="AU9" s="16"/>
      <c r="AV9" s="16">
        <v>0.25</v>
      </c>
      <c r="AW9" s="16">
        <v>0</v>
      </c>
      <c r="AX9" s="16">
        <v>0.61111111111111105</v>
      </c>
      <c r="AY9" s="16">
        <v>0.5</v>
      </c>
      <c r="AZ9" s="16">
        <v>0.28571428571428598</v>
      </c>
      <c r="BA9" s="16">
        <v>0.48529411764705899</v>
      </c>
      <c r="BB9" s="16">
        <v>0.49038461538461497</v>
      </c>
      <c r="BC9" s="16">
        <v>0.66666666666666696</v>
      </c>
      <c r="BD9" s="16">
        <v>0.33333333333333298</v>
      </c>
      <c r="BE9" s="16">
        <v>0.57487922705313999</v>
      </c>
      <c r="BF9" s="16">
        <v>0.54545454545454497</v>
      </c>
      <c r="BG9" s="16">
        <v>0.52941176470588203</v>
      </c>
      <c r="BH9" s="16">
        <v>0.62222222222222201</v>
      </c>
      <c r="BI9" s="16">
        <v>0.55000000000000004</v>
      </c>
      <c r="BJ9" s="16">
        <v>0.46666666666666701</v>
      </c>
      <c r="BK9" s="16">
        <v>0.47916666666666702</v>
      </c>
      <c r="BL9" s="16">
        <v>0.52941176470588203</v>
      </c>
      <c r="BM9" s="16">
        <v>0.33333333333333298</v>
      </c>
      <c r="BN9" s="16">
        <v>0.47222222222222199</v>
      </c>
      <c r="BO9" s="16"/>
      <c r="BP9" s="16">
        <v>0.54652686762778502</v>
      </c>
      <c r="BQ9" s="16"/>
      <c r="BR9" s="16">
        <v>0.59137931034482805</v>
      </c>
      <c r="BS9" s="16"/>
      <c r="BT9" s="16">
        <v>0.56643356643356602</v>
      </c>
    </row>
    <row r="10" spans="2:72" ht="16" x14ac:dyDescent="0.2">
      <c r="B10" s="17" t="s">
        <v>97</v>
      </c>
      <c r="C10" s="16">
        <v>0.50149850149850195</v>
      </c>
      <c r="D10" s="16">
        <v>0.52173913043478304</v>
      </c>
      <c r="E10" s="16">
        <v>0.48739495798319299</v>
      </c>
      <c r="F10" s="16">
        <v>0.40909090909090901</v>
      </c>
      <c r="G10" s="16">
        <v>0.441176470588235</v>
      </c>
      <c r="H10" s="16">
        <v>0.58928571428571397</v>
      </c>
      <c r="I10" s="16">
        <v>0.48936170212766</v>
      </c>
      <c r="J10" s="16">
        <v>0.462686567164179</v>
      </c>
      <c r="K10" s="16">
        <v>0.483870967741935</v>
      </c>
      <c r="L10" s="16">
        <v>0.449438202247191</v>
      </c>
      <c r="M10" s="16">
        <v>0.625</v>
      </c>
      <c r="N10" s="16">
        <v>0.61764705882352899</v>
      </c>
      <c r="O10" s="16">
        <v>0.35714285714285698</v>
      </c>
      <c r="P10" s="16"/>
      <c r="Q10" s="16">
        <v>0.66666666666666696</v>
      </c>
      <c r="R10" s="16">
        <v>0.57746478873239404</v>
      </c>
      <c r="S10" s="16">
        <v>0.54838709677419395</v>
      </c>
      <c r="T10" s="16">
        <v>0.40845070422535201</v>
      </c>
      <c r="U10" s="16">
        <v>0.41935483870967699</v>
      </c>
      <c r="V10" s="16">
        <v>0.51485148514851498</v>
      </c>
      <c r="W10" s="16">
        <v>0.47368421052631599</v>
      </c>
      <c r="X10" s="16">
        <v>0.47872340425531901</v>
      </c>
      <c r="Y10" s="16">
        <v>0.49171270718232002</v>
      </c>
      <c r="Z10" s="16"/>
      <c r="AA10" s="16">
        <v>0.51102941176470595</v>
      </c>
      <c r="AB10" s="16">
        <v>0.48903508771929799</v>
      </c>
      <c r="AC10" s="16"/>
      <c r="AD10" s="16">
        <v>0.56115107913669104</v>
      </c>
      <c r="AE10" s="16">
        <v>0.53846153846153799</v>
      </c>
      <c r="AF10" s="16">
        <v>0.476190476190476</v>
      </c>
      <c r="AG10" s="16">
        <v>0.48958333333333298</v>
      </c>
      <c r="AH10" s="16">
        <v>0.5</v>
      </c>
      <c r="AI10" s="16">
        <v>0.45652173913043498</v>
      </c>
      <c r="AJ10" s="16">
        <v>0.436974789915966</v>
      </c>
      <c r="AK10" s="16">
        <v>0.61797752808988804</v>
      </c>
      <c r="AL10" s="16">
        <v>0.47872340425531901</v>
      </c>
      <c r="AM10" s="16">
        <v>0.47435897435897401</v>
      </c>
      <c r="AN10" s="16"/>
      <c r="AO10" s="16">
        <v>0.46428571428571402</v>
      </c>
      <c r="AP10" s="16">
        <v>0.48605577689243001</v>
      </c>
      <c r="AQ10" s="16">
        <v>0.502857142857143</v>
      </c>
      <c r="AR10" s="16">
        <v>0.536082474226804</v>
      </c>
      <c r="AS10" s="16">
        <v>0.75862068965517204</v>
      </c>
      <c r="AT10" s="16">
        <v>0.45</v>
      </c>
      <c r="AU10" s="16"/>
      <c r="AV10" s="16">
        <v>0.625</v>
      </c>
      <c r="AW10" s="16">
        <v>0.4</v>
      </c>
      <c r="AX10" s="16">
        <v>0.55555555555555602</v>
      </c>
      <c r="AY10" s="16">
        <v>0.41666666666666702</v>
      </c>
      <c r="AZ10" s="16">
        <v>0.42857142857142899</v>
      </c>
      <c r="BA10" s="16">
        <v>0.41176470588235298</v>
      </c>
      <c r="BB10" s="16">
        <v>0.50961538461538503</v>
      </c>
      <c r="BC10" s="16">
        <v>0.33333333333333298</v>
      </c>
      <c r="BD10" s="16">
        <v>0.57142857142857095</v>
      </c>
      <c r="BE10" s="16">
        <v>0.52657004830917897</v>
      </c>
      <c r="BF10" s="16">
        <v>0.5</v>
      </c>
      <c r="BG10" s="16">
        <v>0.70588235294117696</v>
      </c>
      <c r="BH10" s="16">
        <v>0.53333333333333299</v>
      </c>
      <c r="BI10" s="16">
        <v>0.4</v>
      </c>
      <c r="BJ10" s="16">
        <v>0.6</v>
      </c>
      <c r="BK10" s="16">
        <v>0.39583333333333298</v>
      </c>
      <c r="BL10" s="16">
        <v>0.37254901960784298</v>
      </c>
      <c r="BM10" s="16">
        <v>0.66666666666666696</v>
      </c>
      <c r="BN10" s="16">
        <v>0.44444444444444398</v>
      </c>
      <c r="BO10" s="16"/>
      <c r="BP10" s="16">
        <v>0.52817824377457401</v>
      </c>
      <c r="BQ10" s="16"/>
      <c r="BR10" s="16">
        <v>0.47758620689655201</v>
      </c>
      <c r="BS10" s="16"/>
      <c r="BT10" s="16">
        <v>0.53846153846153799</v>
      </c>
    </row>
    <row r="11" spans="2:72" ht="16" x14ac:dyDescent="0.2">
      <c r="B11" s="17" t="s">
        <v>98</v>
      </c>
      <c r="C11" s="16">
        <v>0.45954045954046002</v>
      </c>
      <c r="D11" s="16">
        <v>0.53043478260869603</v>
      </c>
      <c r="E11" s="16">
        <v>0.33613445378151302</v>
      </c>
      <c r="F11" s="16">
        <v>0.47727272727272702</v>
      </c>
      <c r="G11" s="16">
        <v>0.441176470588235</v>
      </c>
      <c r="H11" s="16">
        <v>0.42857142857142899</v>
      </c>
      <c r="I11" s="16">
        <v>0.5</v>
      </c>
      <c r="J11" s="16">
        <v>0.35820895522388102</v>
      </c>
      <c r="K11" s="16">
        <v>0.35483870967741898</v>
      </c>
      <c r="L11" s="16">
        <v>0.46067415730337102</v>
      </c>
      <c r="M11" s="16">
        <v>0.45</v>
      </c>
      <c r="N11" s="16">
        <v>0.41176470588235298</v>
      </c>
      <c r="O11" s="16">
        <v>0.5</v>
      </c>
      <c r="P11" s="16"/>
      <c r="Q11" s="16">
        <v>0.14285714285714299</v>
      </c>
      <c r="R11" s="16">
        <v>0.11267605633802801</v>
      </c>
      <c r="S11" s="16">
        <v>0.32258064516128998</v>
      </c>
      <c r="T11" s="16">
        <v>0.29577464788732399</v>
      </c>
      <c r="U11" s="16">
        <v>0.35483870967741898</v>
      </c>
      <c r="V11" s="16">
        <v>0.40594059405940602</v>
      </c>
      <c r="W11" s="16">
        <v>0.429824561403509</v>
      </c>
      <c r="X11" s="16">
        <v>0.58510638297872297</v>
      </c>
      <c r="Y11" s="16">
        <v>0.649171270718232</v>
      </c>
      <c r="Z11" s="16"/>
      <c r="AA11" s="16">
        <v>0.3125</v>
      </c>
      <c r="AB11" s="16">
        <v>0.63596491228070196</v>
      </c>
      <c r="AC11" s="16"/>
      <c r="AD11" s="16">
        <v>0.17266187050359699</v>
      </c>
      <c r="AE11" s="16">
        <v>0.30769230769230799</v>
      </c>
      <c r="AF11" s="16">
        <v>0.34920634920634902</v>
      </c>
      <c r="AG11" s="16">
        <v>0.32291666666666702</v>
      </c>
      <c r="AH11" s="16">
        <v>0.34615384615384598</v>
      </c>
      <c r="AI11" s="16">
        <v>0.41304347826087001</v>
      </c>
      <c r="AJ11" s="16">
        <v>0.57142857142857095</v>
      </c>
      <c r="AK11" s="16">
        <v>0.64044943820224698</v>
      </c>
      <c r="AL11" s="16">
        <v>0.67021276595744705</v>
      </c>
      <c r="AM11" s="16">
        <v>0.66666666666666696</v>
      </c>
      <c r="AN11" s="16"/>
      <c r="AO11" s="16">
        <v>0.35459183673469402</v>
      </c>
      <c r="AP11" s="16">
        <v>0.48207171314740999</v>
      </c>
      <c r="AQ11" s="16">
        <v>0.53714285714285703</v>
      </c>
      <c r="AR11" s="16">
        <v>0.597938144329897</v>
      </c>
      <c r="AS11" s="16">
        <v>0.63793103448275901</v>
      </c>
      <c r="AT11" s="16">
        <v>0.35</v>
      </c>
      <c r="AU11" s="16"/>
      <c r="AV11" s="16">
        <v>0.375</v>
      </c>
      <c r="AW11" s="16">
        <v>0</v>
      </c>
      <c r="AX11" s="16">
        <v>0.592592592592593</v>
      </c>
      <c r="AY11" s="16">
        <v>0.33333333333333298</v>
      </c>
      <c r="AZ11" s="16">
        <v>0</v>
      </c>
      <c r="BA11" s="16">
        <v>0.308823529411765</v>
      </c>
      <c r="BB11" s="16">
        <v>0.49038461538461497</v>
      </c>
      <c r="BC11" s="16">
        <v>0.33333333333333298</v>
      </c>
      <c r="BD11" s="16">
        <v>0.33333333333333298</v>
      </c>
      <c r="BE11" s="16">
        <v>0.58454106280193197</v>
      </c>
      <c r="BF11" s="16">
        <v>0.53636363636363604</v>
      </c>
      <c r="BG11" s="16">
        <v>0.29411764705882398</v>
      </c>
      <c r="BH11" s="16">
        <v>0.48888888888888898</v>
      </c>
      <c r="BI11" s="16">
        <v>0.35</v>
      </c>
      <c r="BJ11" s="16">
        <v>0.73333333333333295</v>
      </c>
      <c r="BK11" s="16">
        <v>0.27083333333333298</v>
      </c>
      <c r="BL11" s="16">
        <v>0.33333333333333298</v>
      </c>
      <c r="BM11" s="16">
        <v>0.22222222222222199</v>
      </c>
      <c r="BN11" s="16">
        <v>0.33333333333333298</v>
      </c>
      <c r="BO11" s="16"/>
      <c r="BP11" s="16">
        <v>0.51245085190039297</v>
      </c>
      <c r="BQ11" s="16"/>
      <c r="BR11" s="16">
        <v>0.67931034482758601</v>
      </c>
      <c r="BS11" s="16"/>
      <c r="BT11" s="16">
        <v>0.59440559440559404</v>
      </c>
    </row>
    <row r="12" spans="2:72" ht="16" x14ac:dyDescent="0.2">
      <c r="B12" s="17" t="s">
        <v>99</v>
      </c>
      <c r="C12" s="16">
        <v>0.42857142857142899</v>
      </c>
      <c r="D12" s="16">
        <v>0.53623188405797095</v>
      </c>
      <c r="E12" s="16">
        <v>0.33613445378151302</v>
      </c>
      <c r="F12" s="16">
        <v>0.38636363636363602</v>
      </c>
      <c r="G12" s="16">
        <v>0.42647058823529399</v>
      </c>
      <c r="H12" s="16">
        <v>0.30357142857142899</v>
      </c>
      <c r="I12" s="16">
        <v>0.51063829787234005</v>
      </c>
      <c r="J12" s="16">
        <v>0.35820895522388102</v>
      </c>
      <c r="K12" s="16">
        <v>0.29032258064516098</v>
      </c>
      <c r="L12" s="16">
        <v>0.35955056179775302</v>
      </c>
      <c r="M12" s="16">
        <v>0.32500000000000001</v>
      </c>
      <c r="N12" s="16">
        <v>0.26470588235294101</v>
      </c>
      <c r="O12" s="16">
        <v>0.42857142857142899</v>
      </c>
      <c r="P12" s="16"/>
      <c r="Q12" s="16">
        <v>0.158730158730159</v>
      </c>
      <c r="R12" s="16">
        <v>0.183098591549296</v>
      </c>
      <c r="S12" s="16">
        <v>0.17741935483870999</v>
      </c>
      <c r="T12" s="16">
        <v>0.26760563380281699</v>
      </c>
      <c r="U12" s="16">
        <v>0.43548387096774199</v>
      </c>
      <c r="V12" s="16">
        <v>0.45544554455445502</v>
      </c>
      <c r="W12" s="16">
        <v>0.47368421052631599</v>
      </c>
      <c r="X12" s="16">
        <v>0.44680851063829802</v>
      </c>
      <c r="Y12" s="16">
        <v>0.57182320441988999</v>
      </c>
      <c r="Z12" s="16"/>
      <c r="AA12" s="16">
        <v>0.33088235294117602</v>
      </c>
      <c r="AB12" s="16">
        <v>0.54605263157894701</v>
      </c>
      <c r="AC12" s="16"/>
      <c r="AD12" s="16">
        <v>0.25179856115107901</v>
      </c>
      <c r="AE12" s="16">
        <v>0.261538461538462</v>
      </c>
      <c r="AF12" s="16">
        <v>0.25396825396825401</v>
      </c>
      <c r="AG12" s="16">
        <v>0.33333333333333298</v>
      </c>
      <c r="AH12" s="16">
        <v>0.41025641025641002</v>
      </c>
      <c r="AI12" s="16">
        <v>0.36956521739130399</v>
      </c>
      <c r="AJ12" s="16">
        <v>0.52941176470588203</v>
      </c>
      <c r="AK12" s="16">
        <v>0.62921348314606695</v>
      </c>
      <c r="AL12" s="16">
        <v>0.57446808510638303</v>
      </c>
      <c r="AM12" s="16">
        <v>0.54487179487179505</v>
      </c>
      <c r="AN12" s="16"/>
      <c r="AO12" s="16">
        <v>0.35714285714285698</v>
      </c>
      <c r="AP12" s="16">
        <v>0.42231075697211201</v>
      </c>
      <c r="AQ12" s="16">
        <v>0.49142857142857099</v>
      </c>
      <c r="AR12" s="16">
        <v>0.49484536082474201</v>
      </c>
      <c r="AS12" s="16">
        <v>0.68965517241379304</v>
      </c>
      <c r="AT12" s="16">
        <v>0.3</v>
      </c>
      <c r="AU12" s="16"/>
      <c r="AV12" s="16">
        <v>0.3125</v>
      </c>
      <c r="AW12" s="16">
        <v>0.2</v>
      </c>
      <c r="AX12" s="16">
        <v>0.44444444444444398</v>
      </c>
      <c r="AY12" s="16">
        <v>0.41666666666666702</v>
      </c>
      <c r="AZ12" s="16">
        <v>0.57142857142857095</v>
      </c>
      <c r="BA12" s="16">
        <v>0.35294117647058798</v>
      </c>
      <c r="BB12" s="16">
        <v>0.45192307692307698</v>
      </c>
      <c r="BC12" s="16">
        <v>0.3</v>
      </c>
      <c r="BD12" s="16">
        <v>0.19047619047618999</v>
      </c>
      <c r="BE12" s="16">
        <v>0.541062801932367</v>
      </c>
      <c r="BF12" s="16">
        <v>0.55454545454545501</v>
      </c>
      <c r="BG12" s="16">
        <v>0.35294117647058798</v>
      </c>
      <c r="BH12" s="16">
        <v>0.35555555555555601</v>
      </c>
      <c r="BI12" s="16">
        <v>0.4</v>
      </c>
      <c r="BJ12" s="16">
        <v>0.33333333333333298</v>
      </c>
      <c r="BK12" s="16">
        <v>0.45833333333333298</v>
      </c>
      <c r="BL12" s="16">
        <v>0.27450980392156898</v>
      </c>
      <c r="BM12" s="16">
        <v>0.25</v>
      </c>
      <c r="BN12" s="16">
        <v>0.36111111111111099</v>
      </c>
      <c r="BO12" s="16"/>
      <c r="BP12" s="16">
        <v>0.47313237221494098</v>
      </c>
      <c r="BQ12" s="16"/>
      <c r="BR12" s="16">
        <v>0.51724137931034497</v>
      </c>
      <c r="BS12" s="16"/>
      <c r="BT12" s="16">
        <v>0.71561771561771603</v>
      </c>
    </row>
    <row r="13" spans="2:72" ht="16" x14ac:dyDescent="0.2">
      <c r="B13" s="17" t="s">
        <v>100</v>
      </c>
      <c r="C13" s="16">
        <v>9.99000999000999E-3</v>
      </c>
      <c r="D13" s="16">
        <v>8.6956521739130401E-3</v>
      </c>
      <c r="E13" s="16">
        <v>8.4033613445378096E-3</v>
      </c>
      <c r="F13" s="16">
        <v>2.27272727272727E-2</v>
      </c>
      <c r="G13" s="16">
        <v>1.4705882352941201E-2</v>
      </c>
      <c r="H13" s="16">
        <v>0</v>
      </c>
      <c r="I13" s="16">
        <v>2.1276595744680899E-2</v>
      </c>
      <c r="J13" s="16">
        <v>1.49253731343284E-2</v>
      </c>
      <c r="K13" s="16">
        <v>0</v>
      </c>
      <c r="L13" s="16">
        <v>0</v>
      </c>
      <c r="M13" s="16">
        <v>2.5000000000000001E-2</v>
      </c>
      <c r="N13" s="16">
        <v>0</v>
      </c>
      <c r="O13" s="16">
        <v>0</v>
      </c>
      <c r="P13" s="16"/>
      <c r="Q13" s="16">
        <v>3.1746031746031703E-2</v>
      </c>
      <c r="R13" s="16">
        <v>2.8169014084507001E-2</v>
      </c>
      <c r="S13" s="16">
        <v>1.6129032258064498E-2</v>
      </c>
      <c r="T13" s="16">
        <v>0</v>
      </c>
      <c r="U13" s="16">
        <v>1.6129032258064498E-2</v>
      </c>
      <c r="V13" s="16">
        <v>0</v>
      </c>
      <c r="W13" s="16">
        <v>1.7543859649122799E-2</v>
      </c>
      <c r="X13" s="16">
        <v>0</v>
      </c>
      <c r="Y13" s="16">
        <v>5.5248618784530402E-3</v>
      </c>
      <c r="Z13" s="16"/>
      <c r="AA13" s="16">
        <v>1.4705882352941201E-2</v>
      </c>
      <c r="AB13" s="16">
        <v>4.3859649122806998E-3</v>
      </c>
      <c r="AC13" s="16"/>
      <c r="AD13" s="16">
        <v>4.3165467625899297E-2</v>
      </c>
      <c r="AE13" s="16">
        <v>1.5384615384615399E-2</v>
      </c>
      <c r="AF13" s="16">
        <v>1.58730158730159E-2</v>
      </c>
      <c r="AG13" s="16">
        <v>0</v>
      </c>
      <c r="AH13" s="16">
        <v>1.2820512820512799E-2</v>
      </c>
      <c r="AI13" s="16">
        <v>0</v>
      </c>
      <c r="AJ13" s="16">
        <v>8.4033613445378096E-3</v>
      </c>
      <c r="AK13" s="16">
        <v>0</v>
      </c>
      <c r="AL13" s="16">
        <v>0</v>
      </c>
      <c r="AM13" s="16">
        <v>0</v>
      </c>
      <c r="AN13" s="16"/>
      <c r="AO13" s="16">
        <v>2.2959183673469399E-2</v>
      </c>
      <c r="AP13" s="16">
        <v>0</v>
      </c>
      <c r="AQ13" s="16">
        <v>0</v>
      </c>
      <c r="AR13" s="16">
        <v>0</v>
      </c>
      <c r="AS13" s="16">
        <v>0</v>
      </c>
      <c r="AT13" s="16">
        <v>0.05</v>
      </c>
      <c r="AU13" s="16"/>
      <c r="AV13" s="16">
        <v>0</v>
      </c>
      <c r="AW13" s="16">
        <v>0.2</v>
      </c>
      <c r="AX13" s="16">
        <v>9.2592592592592605E-3</v>
      </c>
      <c r="AY13" s="16">
        <v>0</v>
      </c>
      <c r="AZ13" s="16">
        <v>0</v>
      </c>
      <c r="BA13" s="16">
        <v>2.9411764705882401E-2</v>
      </c>
      <c r="BB13" s="16">
        <v>1.9230769230769201E-2</v>
      </c>
      <c r="BC13" s="16">
        <v>0</v>
      </c>
      <c r="BD13" s="16">
        <v>0</v>
      </c>
      <c r="BE13" s="16">
        <v>0</v>
      </c>
      <c r="BF13" s="16">
        <v>0</v>
      </c>
      <c r="BG13" s="16">
        <v>0</v>
      </c>
      <c r="BH13" s="16">
        <v>0</v>
      </c>
      <c r="BI13" s="16">
        <v>0.05</v>
      </c>
      <c r="BJ13" s="16">
        <v>0</v>
      </c>
      <c r="BK13" s="16">
        <v>0</v>
      </c>
      <c r="BL13" s="16">
        <v>3.9215686274509803E-2</v>
      </c>
      <c r="BM13" s="16">
        <v>2.7777777777777801E-2</v>
      </c>
      <c r="BN13" s="16">
        <v>0</v>
      </c>
      <c r="BO13" s="16"/>
      <c r="BP13" s="16">
        <v>2.6212319790301399E-3</v>
      </c>
      <c r="BQ13" s="16"/>
      <c r="BR13" s="16">
        <v>1.7241379310344799E-3</v>
      </c>
      <c r="BS13" s="16"/>
      <c r="BT13" s="16">
        <v>9.3240093240093205E-3</v>
      </c>
    </row>
    <row r="14" spans="2:72" ht="16" x14ac:dyDescent="0.2">
      <c r="B14" s="17" t="s">
        <v>101</v>
      </c>
      <c r="C14" s="18">
        <v>7.9920079920079903E-3</v>
      </c>
      <c r="D14" s="18">
        <v>2.8985507246376799E-3</v>
      </c>
      <c r="E14" s="18">
        <v>8.4033613445378096E-3</v>
      </c>
      <c r="F14" s="18">
        <v>2.27272727272727E-2</v>
      </c>
      <c r="G14" s="18">
        <v>1.4705882352941201E-2</v>
      </c>
      <c r="H14" s="18">
        <v>1.7857142857142901E-2</v>
      </c>
      <c r="I14" s="18">
        <v>0</v>
      </c>
      <c r="J14" s="18">
        <v>1.49253731343284E-2</v>
      </c>
      <c r="K14" s="18">
        <v>0</v>
      </c>
      <c r="L14" s="18">
        <v>1.1235955056179799E-2</v>
      </c>
      <c r="M14" s="18">
        <v>0</v>
      </c>
      <c r="N14" s="18">
        <v>2.9411764705882401E-2</v>
      </c>
      <c r="O14" s="18">
        <v>0</v>
      </c>
      <c r="P14" s="18"/>
      <c r="Q14" s="18">
        <v>4.7619047619047603E-2</v>
      </c>
      <c r="R14" s="18">
        <v>4.2253521126760597E-2</v>
      </c>
      <c r="S14" s="18">
        <v>0</v>
      </c>
      <c r="T14" s="18">
        <v>1.4084507042253501E-2</v>
      </c>
      <c r="U14" s="18">
        <v>0</v>
      </c>
      <c r="V14" s="18">
        <v>9.9009900990098994E-3</v>
      </c>
      <c r="W14" s="18">
        <v>0</v>
      </c>
      <c r="X14" s="18">
        <v>0</v>
      </c>
      <c r="Y14" s="18">
        <v>0</v>
      </c>
      <c r="Z14" s="18"/>
      <c r="AA14" s="18">
        <v>1.4705882352941201E-2</v>
      </c>
      <c r="AB14" s="18">
        <v>0</v>
      </c>
      <c r="AC14" s="18"/>
      <c r="AD14" s="18">
        <v>3.5971223021582698E-2</v>
      </c>
      <c r="AE14" s="18">
        <v>1.5384615384615399E-2</v>
      </c>
      <c r="AF14" s="18">
        <v>0</v>
      </c>
      <c r="AG14" s="18">
        <v>1.0416666666666701E-2</v>
      </c>
      <c r="AH14" s="18">
        <v>1.2820512820512799E-2</v>
      </c>
      <c r="AI14" s="18">
        <v>0</v>
      </c>
      <c r="AJ14" s="18">
        <v>0</v>
      </c>
      <c r="AK14" s="18">
        <v>0</v>
      </c>
      <c r="AL14" s="18">
        <v>0</v>
      </c>
      <c r="AM14" s="18">
        <v>0</v>
      </c>
      <c r="AN14" s="18"/>
      <c r="AO14" s="18">
        <v>1.2755102040816301E-2</v>
      </c>
      <c r="AP14" s="18">
        <v>3.9840637450199202E-3</v>
      </c>
      <c r="AQ14" s="18">
        <v>5.7142857142857099E-3</v>
      </c>
      <c r="AR14" s="18">
        <v>1.03092783505155E-2</v>
      </c>
      <c r="AS14" s="18">
        <v>0</v>
      </c>
      <c r="AT14" s="18">
        <v>0</v>
      </c>
      <c r="AU14" s="18"/>
      <c r="AV14" s="18">
        <v>0</v>
      </c>
      <c r="AW14" s="18">
        <v>0.2</v>
      </c>
      <c r="AX14" s="18">
        <v>0</v>
      </c>
      <c r="AY14" s="18">
        <v>8.3333333333333301E-2</v>
      </c>
      <c r="AZ14" s="18">
        <v>0</v>
      </c>
      <c r="BA14" s="18">
        <v>2.9411764705882401E-2</v>
      </c>
      <c r="BB14" s="18">
        <v>0</v>
      </c>
      <c r="BC14" s="18">
        <v>0</v>
      </c>
      <c r="BD14" s="18">
        <v>4.7619047619047603E-2</v>
      </c>
      <c r="BE14" s="18">
        <v>0</v>
      </c>
      <c r="BF14" s="18">
        <v>0</v>
      </c>
      <c r="BG14" s="18">
        <v>0</v>
      </c>
      <c r="BH14" s="18">
        <v>0</v>
      </c>
      <c r="BI14" s="18">
        <v>0</v>
      </c>
      <c r="BJ14" s="18">
        <v>0</v>
      </c>
      <c r="BK14" s="18">
        <v>4.1666666666666699E-2</v>
      </c>
      <c r="BL14" s="18">
        <v>0</v>
      </c>
      <c r="BM14" s="18">
        <v>2.7777777777777801E-2</v>
      </c>
      <c r="BN14" s="18">
        <v>0</v>
      </c>
      <c r="BO14" s="18"/>
      <c r="BP14" s="18">
        <v>3.9318479685452202E-3</v>
      </c>
      <c r="BQ14" s="18"/>
      <c r="BR14" s="18">
        <v>1.03448275862069E-2</v>
      </c>
      <c r="BS14" s="18"/>
      <c r="BT14" s="18">
        <v>4.6620046620046603E-3</v>
      </c>
    </row>
    <row r="15" spans="2:72" x14ac:dyDescent="0.2">
      <c r="B15" s="15"/>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BT18"/>
  <sheetViews>
    <sheetView showGridLines="0" topLeftCell="A7" workbookViewId="0">
      <pane xSplit="2" topLeftCell="C1" activePane="topRight" state="frozen"/>
      <selection pane="topRight" activeCell="A13" sqref="A13:XFD13"/>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304</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0.36738703339882101</v>
      </c>
      <c r="D8" s="16">
        <v>0.40703517587939703</v>
      </c>
      <c r="E8" s="16">
        <v>0.25581395348837199</v>
      </c>
      <c r="F8" s="16">
        <v>0.28571428571428598</v>
      </c>
      <c r="G8" s="16">
        <v>0.33333333333333298</v>
      </c>
      <c r="H8" s="16">
        <v>0.48</v>
      </c>
      <c r="I8" s="16">
        <v>0.305084745762712</v>
      </c>
      <c r="J8" s="16">
        <v>0.37037037037037002</v>
      </c>
      <c r="K8" s="16">
        <v>0.33333333333333298</v>
      </c>
      <c r="L8" s="16">
        <v>0.41025641025641002</v>
      </c>
      <c r="M8" s="16">
        <v>0.19047619047618999</v>
      </c>
      <c r="N8" s="16">
        <v>0.5</v>
      </c>
      <c r="O8" s="16">
        <v>0.6</v>
      </c>
      <c r="P8" s="16"/>
      <c r="Q8" s="16">
        <v>0.14285714285714299</v>
      </c>
      <c r="R8" s="16">
        <v>8.3333333333333301E-2</v>
      </c>
      <c r="S8" s="16">
        <v>0.23529411764705899</v>
      </c>
      <c r="T8" s="16">
        <v>0.12903225806451599</v>
      </c>
      <c r="U8" s="16">
        <v>0.54166666666666696</v>
      </c>
      <c r="V8" s="16">
        <v>0.25</v>
      </c>
      <c r="W8" s="16">
        <v>0.33928571428571402</v>
      </c>
      <c r="X8" s="16">
        <v>0.41818181818181799</v>
      </c>
      <c r="Y8" s="16">
        <v>0.43548387096774199</v>
      </c>
      <c r="Z8" s="16"/>
      <c r="AA8" s="16">
        <v>0.27184466019417503</v>
      </c>
      <c r="AB8" s="16">
        <v>0.43234323432343202</v>
      </c>
      <c r="AC8" s="16"/>
      <c r="AD8" s="16">
        <v>0.146341463414634</v>
      </c>
      <c r="AE8" s="16">
        <v>0.27272727272727298</v>
      </c>
      <c r="AF8" s="16">
        <v>0.44444444444444398</v>
      </c>
      <c r="AG8" s="16">
        <v>0.31707317073170699</v>
      </c>
      <c r="AH8" s="16">
        <v>0.18918918918918901</v>
      </c>
      <c r="AI8" s="16">
        <v>0.38636363636363602</v>
      </c>
      <c r="AJ8" s="16">
        <v>0.512820512820513</v>
      </c>
      <c r="AK8" s="16">
        <v>0.4</v>
      </c>
      <c r="AL8" s="16">
        <v>0.43333333333333302</v>
      </c>
      <c r="AM8" s="16">
        <v>0.37755102040816302</v>
      </c>
      <c r="AN8" s="16"/>
      <c r="AO8" s="16">
        <v>0.24203821656051</v>
      </c>
      <c r="AP8" s="16">
        <v>0.34965034965035002</v>
      </c>
      <c r="AQ8" s="16">
        <v>0.355769230769231</v>
      </c>
      <c r="AR8" s="16">
        <v>0.49180327868852503</v>
      </c>
      <c r="AS8" s="16">
        <v>0.76470588235294101</v>
      </c>
      <c r="AT8" s="16">
        <v>0.66666666666666696</v>
      </c>
      <c r="AU8" s="16"/>
      <c r="AV8" s="16">
        <v>0.16666666666666699</v>
      </c>
      <c r="AW8" s="16">
        <v>0</v>
      </c>
      <c r="AX8" s="16">
        <v>0.54838709677419395</v>
      </c>
      <c r="AY8" s="16">
        <v>0.625</v>
      </c>
      <c r="AZ8" s="16">
        <v>0</v>
      </c>
      <c r="BA8" s="16">
        <v>0.375</v>
      </c>
      <c r="BB8" s="16">
        <v>0.32653061224489799</v>
      </c>
      <c r="BC8" s="16">
        <v>0.14285714285714299</v>
      </c>
      <c r="BD8" s="16">
        <v>0.2</v>
      </c>
      <c r="BE8" s="16">
        <v>0.432</v>
      </c>
      <c r="BF8" s="16">
        <v>0.36764705882352899</v>
      </c>
      <c r="BG8" s="16">
        <v>0</v>
      </c>
      <c r="BH8" s="16">
        <v>0.27659574468085102</v>
      </c>
      <c r="BI8" s="16">
        <v>0.46153846153846201</v>
      </c>
      <c r="BJ8" s="16">
        <v>0.14285714285714299</v>
      </c>
      <c r="BK8" s="16">
        <v>0.21052631578947401</v>
      </c>
      <c r="BL8" s="16">
        <v>0.38888888888888901</v>
      </c>
      <c r="BM8" s="16">
        <v>0.18181818181818199</v>
      </c>
      <c r="BN8" s="16">
        <v>0.25</v>
      </c>
      <c r="BO8" s="16"/>
      <c r="BP8" s="16">
        <v>0.39119804400977998</v>
      </c>
      <c r="BQ8" s="16"/>
      <c r="BR8" s="16">
        <v>0.38297872340425498</v>
      </c>
      <c r="BS8" s="16"/>
      <c r="BT8" s="16">
        <v>0.41492537313432798</v>
      </c>
    </row>
    <row r="9" spans="2:72" ht="16" x14ac:dyDescent="0.2">
      <c r="B9" s="17" t="s">
        <v>292</v>
      </c>
      <c r="C9" s="16">
        <v>0.38899803536345801</v>
      </c>
      <c r="D9" s="16">
        <v>0.35175879396984899</v>
      </c>
      <c r="E9" s="16">
        <v>0.53488372093023295</v>
      </c>
      <c r="F9" s="16">
        <v>0.476190476190476</v>
      </c>
      <c r="G9" s="16">
        <v>0.42424242424242398</v>
      </c>
      <c r="H9" s="16">
        <v>0.2</v>
      </c>
      <c r="I9" s="16">
        <v>0.50847457627118597</v>
      </c>
      <c r="J9" s="16">
        <v>0.407407407407407</v>
      </c>
      <c r="K9" s="16">
        <v>0.42857142857142899</v>
      </c>
      <c r="L9" s="16">
        <v>0.33333333333333298</v>
      </c>
      <c r="M9" s="16">
        <v>0.38095238095238099</v>
      </c>
      <c r="N9" s="16">
        <v>0.1875</v>
      </c>
      <c r="O9" s="16">
        <v>0.4</v>
      </c>
      <c r="P9" s="16"/>
      <c r="Q9" s="16">
        <v>0.28571428571428598</v>
      </c>
      <c r="R9" s="16">
        <v>0.5</v>
      </c>
      <c r="S9" s="16">
        <v>0.52941176470588203</v>
      </c>
      <c r="T9" s="16">
        <v>0.64516129032258096</v>
      </c>
      <c r="U9" s="16">
        <v>8.3333333333333301E-2</v>
      </c>
      <c r="V9" s="16">
        <v>0.51923076923076905</v>
      </c>
      <c r="W9" s="16">
        <v>0.33928571428571402</v>
      </c>
      <c r="X9" s="16">
        <v>0.36363636363636398</v>
      </c>
      <c r="Y9" s="16">
        <v>0.36693548387096803</v>
      </c>
      <c r="Z9" s="16"/>
      <c r="AA9" s="16">
        <v>0.42233009708737901</v>
      </c>
      <c r="AB9" s="16">
        <v>0.366336633663366</v>
      </c>
      <c r="AC9" s="16"/>
      <c r="AD9" s="16">
        <v>0.41463414634146301</v>
      </c>
      <c r="AE9" s="16">
        <v>0.36363636363636398</v>
      </c>
      <c r="AF9" s="16">
        <v>0.22222222222222199</v>
      </c>
      <c r="AG9" s="16">
        <v>0.51219512195121997</v>
      </c>
      <c r="AH9" s="16">
        <v>0.40540540540540498</v>
      </c>
      <c r="AI9" s="16">
        <v>0.40909090909090901</v>
      </c>
      <c r="AJ9" s="16">
        <v>0.33333333333333298</v>
      </c>
      <c r="AK9" s="16">
        <v>0.4</v>
      </c>
      <c r="AL9" s="16">
        <v>0.36666666666666697</v>
      </c>
      <c r="AM9" s="16">
        <v>0.397959183673469</v>
      </c>
      <c r="AN9" s="16"/>
      <c r="AO9" s="16">
        <v>0.388535031847134</v>
      </c>
      <c r="AP9" s="16">
        <v>0.40559440559440602</v>
      </c>
      <c r="AQ9" s="16">
        <v>0.49038461538461497</v>
      </c>
      <c r="AR9" s="16">
        <v>0.31147540983606598</v>
      </c>
      <c r="AS9" s="16">
        <v>0.23529411764705899</v>
      </c>
      <c r="AT9" s="16">
        <v>0</v>
      </c>
      <c r="AU9" s="16"/>
      <c r="AV9" s="16">
        <v>0.33333333333333298</v>
      </c>
      <c r="AW9" s="16">
        <v>1</v>
      </c>
      <c r="AX9" s="16">
        <v>0.32258064516128998</v>
      </c>
      <c r="AY9" s="16">
        <v>0.125</v>
      </c>
      <c r="AZ9" s="16">
        <v>0</v>
      </c>
      <c r="BA9" s="16">
        <v>0.40625</v>
      </c>
      <c r="BB9" s="16">
        <v>0.34693877551020402</v>
      </c>
      <c r="BC9" s="16">
        <v>0.5</v>
      </c>
      <c r="BD9" s="16">
        <v>0.4</v>
      </c>
      <c r="BE9" s="16">
        <v>0.45600000000000002</v>
      </c>
      <c r="BF9" s="16">
        <v>0.41176470588235298</v>
      </c>
      <c r="BG9" s="16">
        <v>0.5</v>
      </c>
      <c r="BH9" s="16">
        <v>0.40425531914893598</v>
      </c>
      <c r="BI9" s="16">
        <v>0.30769230769230799</v>
      </c>
      <c r="BJ9" s="16">
        <v>0.42857142857142899</v>
      </c>
      <c r="BK9" s="16">
        <v>0.36842105263157898</v>
      </c>
      <c r="BL9" s="16">
        <v>0.22222222222222199</v>
      </c>
      <c r="BM9" s="16">
        <v>0.27272727272727298</v>
      </c>
      <c r="BN9" s="16">
        <v>0.375</v>
      </c>
      <c r="BO9" s="16"/>
      <c r="BP9" s="16">
        <v>0.39119804400977998</v>
      </c>
      <c r="BQ9" s="16"/>
      <c r="BR9" s="16">
        <v>0.38297872340425498</v>
      </c>
      <c r="BS9" s="16"/>
      <c r="BT9" s="16">
        <v>0.38507462686567201</v>
      </c>
    </row>
    <row r="10" spans="2:72" ht="32" x14ac:dyDescent="0.2">
      <c r="B10" s="17" t="s">
        <v>293</v>
      </c>
      <c r="C10" s="16">
        <v>0.172888015717092</v>
      </c>
      <c r="D10" s="16">
        <v>0.16080402010050299</v>
      </c>
      <c r="E10" s="16">
        <v>0.186046511627907</v>
      </c>
      <c r="F10" s="16">
        <v>9.5238095238095205E-2</v>
      </c>
      <c r="G10" s="16">
        <v>0.18181818181818199</v>
      </c>
      <c r="H10" s="16">
        <v>0.24</v>
      </c>
      <c r="I10" s="16">
        <v>0.13559322033898299</v>
      </c>
      <c r="J10" s="16">
        <v>0.148148148148148</v>
      </c>
      <c r="K10" s="16">
        <v>0.19047619047618999</v>
      </c>
      <c r="L10" s="16">
        <v>0.20512820512820501</v>
      </c>
      <c r="M10" s="16">
        <v>0.33333333333333298</v>
      </c>
      <c r="N10" s="16">
        <v>0.1875</v>
      </c>
      <c r="O10" s="16">
        <v>0</v>
      </c>
      <c r="P10" s="16"/>
      <c r="Q10" s="16">
        <v>0.42857142857142899</v>
      </c>
      <c r="R10" s="16">
        <v>0.25</v>
      </c>
      <c r="S10" s="16">
        <v>0.17647058823529399</v>
      </c>
      <c r="T10" s="16">
        <v>0.16129032258064499</v>
      </c>
      <c r="U10" s="16">
        <v>0.25</v>
      </c>
      <c r="V10" s="16">
        <v>0.17307692307692299</v>
      </c>
      <c r="W10" s="16">
        <v>0.25</v>
      </c>
      <c r="X10" s="16">
        <v>0.145454545454545</v>
      </c>
      <c r="Y10" s="16">
        <v>0.13709677419354799</v>
      </c>
      <c r="Z10" s="16"/>
      <c r="AA10" s="16">
        <v>0.223300970873786</v>
      </c>
      <c r="AB10" s="16">
        <v>0.13861386138613899</v>
      </c>
      <c r="AC10" s="16"/>
      <c r="AD10" s="16">
        <v>0.34146341463414598</v>
      </c>
      <c r="AE10" s="16">
        <v>0.18181818181818199</v>
      </c>
      <c r="AF10" s="16">
        <v>0.22222222222222199</v>
      </c>
      <c r="AG10" s="16">
        <v>0.12195121951219499</v>
      </c>
      <c r="AH10" s="16">
        <v>0.24324324324324301</v>
      </c>
      <c r="AI10" s="16">
        <v>0.13636363636363599</v>
      </c>
      <c r="AJ10" s="16">
        <v>0.115384615384615</v>
      </c>
      <c r="AK10" s="16">
        <v>0.16923076923076899</v>
      </c>
      <c r="AL10" s="16">
        <v>0.15</v>
      </c>
      <c r="AM10" s="16">
        <v>0.16326530612244899</v>
      </c>
      <c r="AN10" s="16"/>
      <c r="AO10" s="16">
        <v>0.273885350318471</v>
      </c>
      <c r="AP10" s="16">
        <v>0.16783216783216801</v>
      </c>
      <c r="AQ10" s="16">
        <v>0.125</v>
      </c>
      <c r="AR10" s="16">
        <v>9.8360655737704902E-2</v>
      </c>
      <c r="AS10" s="16">
        <v>0</v>
      </c>
      <c r="AT10" s="16">
        <v>0.16666666666666699</v>
      </c>
      <c r="AU10" s="16"/>
      <c r="AV10" s="16">
        <v>0.5</v>
      </c>
      <c r="AW10" s="16">
        <v>0</v>
      </c>
      <c r="AX10" s="16">
        <v>8.0645161290322606E-2</v>
      </c>
      <c r="AY10" s="16">
        <v>0.25</v>
      </c>
      <c r="AZ10" s="16">
        <v>1</v>
      </c>
      <c r="BA10" s="16">
        <v>0.125</v>
      </c>
      <c r="BB10" s="16">
        <v>0.183673469387755</v>
      </c>
      <c r="BC10" s="16">
        <v>0.35714285714285698</v>
      </c>
      <c r="BD10" s="16">
        <v>0</v>
      </c>
      <c r="BE10" s="16">
        <v>6.4000000000000001E-2</v>
      </c>
      <c r="BF10" s="16">
        <v>0.14705882352941199</v>
      </c>
      <c r="BG10" s="16">
        <v>0.5</v>
      </c>
      <c r="BH10" s="16">
        <v>0.29787234042553201</v>
      </c>
      <c r="BI10" s="16">
        <v>7.69230769230769E-2</v>
      </c>
      <c r="BJ10" s="16">
        <v>0.42857142857142899</v>
      </c>
      <c r="BK10" s="16">
        <v>0.26315789473684198</v>
      </c>
      <c r="BL10" s="16">
        <v>0.33333333333333298</v>
      </c>
      <c r="BM10" s="16">
        <v>0.45454545454545497</v>
      </c>
      <c r="BN10" s="16">
        <v>0.25</v>
      </c>
      <c r="BO10" s="16"/>
      <c r="BP10" s="16">
        <v>0.166259168704156</v>
      </c>
      <c r="BQ10" s="16"/>
      <c r="BR10" s="16">
        <v>0.170212765957447</v>
      </c>
      <c r="BS10" s="16"/>
      <c r="BT10" s="16">
        <v>0.14029850746268699</v>
      </c>
    </row>
    <row r="11" spans="2:72" ht="16" x14ac:dyDescent="0.2">
      <c r="B11" s="17" t="s">
        <v>294</v>
      </c>
      <c r="C11" s="16">
        <v>5.10805500982318E-2</v>
      </c>
      <c r="D11" s="16">
        <v>5.52763819095477E-2</v>
      </c>
      <c r="E11" s="16">
        <v>2.32558139534884E-2</v>
      </c>
      <c r="F11" s="16">
        <v>9.5238095238095205E-2</v>
      </c>
      <c r="G11" s="16">
        <v>6.0606060606060601E-2</v>
      </c>
      <c r="H11" s="16">
        <v>0.04</v>
      </c>
      <c r="I11" s="16">
        <v>3.3898305084745797E-2</v>
      </c>
      <c r="J11" s="16">
        <v>7.4074074074074098E-2</v>
      </c>
      <c r="K11" s="16">
        <v>4.7619047619047603E-2</v>
      </c>
      <c r="L11" s="16">
        <v>5.1282051282051301E-2</v>
      </c>
      <c r="M11" s="16">
        <v>4.7619047619047603E-2</v>
      </c>
      <c r="N11" s="16">
        <v>6.25E-2</v>
      </c>
      <c r="O11" s="16">
        <v>0</v>
      </c>
      <c r="P11" s="16"/>
      <c r="Q11" s="16">
        <v>0</v>
      </c>
      <c r="R11" s="16">
        <v>8.3333333333333301E-2</v>
      </c>
      <c r="S11" s="16">
        <v>5.8823529411764698E-2</v>
      </c>
      <c r="T11" s="16">
        <v>6.4516129032258104E-2</v>
      </c>
      <c r="U11" s="16">
        <v>8.3333333333333301E-2</v>
      </c>
      <c r="V11" s="16">
        <v>3.8461538461538498E-2</v>
      </c>
      <c r="W11" s="16">
        <v>5.3571428571428603E-2</v>
      </c>
      <c r="X11" s="16">
        <v>7.2727272727272696E-2</v>
      </c>
      <c r="Y11" s="16">
        <v>4.4354838709677401E-2</v>
      </c>
      <c r="Z11" s="16"/>
      <c r="AA11" s="16">
        <v>5.3398058252427202E-2</v>
      </c>
      <c r="AB11" s="16">
        <v>4.95049504950495E-2</v>
      </c>
      <c r="AC11" s="16"/>
      <c r="AD11" s="16">
        <v>4.8780487804878099E-2</v>
      </c>
      <c r="AE11" s="16">
        <v>9.0909090909090898E-2</v>
      </c>
      <c r="AF11" s="16">
        <v>0.11111111111111099</v>
      </c>
      <c r="AG11" s="16">
        <v>4.8780487804878099E-2</v>
      </c>
      <c r="AH11" s="16">
        <v>8.1081081081081099E-2</v>
      </c>
      <c r="AI11" s="16">
        <v>6.8181818181818205E-2</v>
      </c>
      <c r="AJ11" s="16">
        <v>3.8461538461538498E-2</v>
      </c>
      <c r="AK11" s="16">
        <v>3.0769230769230799E-2</v>
      </c>
      <c r="AL11" s="16">
        <v>3.3333333333333298E-2</v>
      </c>
      <c r="AM11" s="16">
        <v>5.10204081632653E-2</v>
      </c>
      <c r="AN11" s="16"/>
      <c r="AO11" s="16">
        <v>7.0063694267515894E-2</v>
      </c>
      <c r="AP11" s="16">
        <v>6.2937062937062901E-2</v>
      </c>
      <c r="AQ11" s="16">
        <v>1.9230769230769201E-2</v>
      </c>
      <c r="AR11" s="16">
        <v>6.5573770491803296E-2</v>
      </c>
      <c r="AS11" s="16">
        <v>0</v>
      </c>
      <c r="AT11" s="16">
        <v>0</v>
      </c>
      <c r="AU11" s="16"/>
      <c r="AV11" s="16">
        <v>0</v>
      </c>
      <c r="AW11" s="16">
        <v>0</v>
      </c>
      <c r="AX11" s="16">
        <v>4.8387096774193498E-2</v>
      </c>
      <c r="AY11" s="16">
        <v>0</v>
      </c>
      <c r="AZ11" s="16">
        <v>0</v>
      </c>
      <c r="BA11" s="16">
        <v>6.25E-2</v>
      </c>
      <c r="BB11" s="16">
        <v>0.102040816326531</v>
      </c>
      <c r="BC11" s="16">
        <v>0</v>
      </c>
      <c r="BD11" s="16">
        <v>0.4</v>
      </c>
      <c r="BE11" s="16">
        <v>2.4E-2</v>
      </c>
      <c r="BF11" s="16">
        <v>5.8823529411764698E-2</v>
      </c>
      <c r="BG11" s="16">
        <v>0</v>
      </c>
      <c r="BH11" s="16">
        <v>2.1276595744680899E-2</v>
      </c>
      <c r="BI11" s="16">
        <v>0.15384615384615399</v>
      </c>
      <c r="BJ11" s="16">
        <v>0</v>
      </c>
      <c r="BK11" s="16">
        <v>0.157894736842105</v>
      </c>
      <c r="BL11" s="16">
        <v>0</v>
      </c>
      <c r="BM11" s="16">
        <v>0</v>
      </c>
      <c r="BN11" s="16">
        <v>6.25E-2</v>
      </c>
      <c r="BO11" s="16"/>
      <c r="BP11" s="16">
        <v>3.6674816625916901E-2</v>
      </c>
      <c r="BQ11" s="16"/>
      <c r="BR11" s="16">
        <v>4.7281323877068598E-2</v>
      </c>
      <c r="BS11" s="16"/>
      <c r="BT11" s="16">
        <v>4.1791044776119397E-2</v>
      </c>
    </row>
    <row r="12" spans="2:72" ht="16" x14ac:dyDescent="0.2">
      <c r="B12" s="17" t="s">
        <v>295</v>
      </c>
      <c r="C12" s="16">
        <v>1.7681728880157201E-2</v>
      </c>
      <c r="D12" s="16">
        <v>2.01005025125628E-2</v>
      </c>
      <c r="E12" s="16">
        <v>0</v>
      </c>
      <c r="F12" s="16">
        <v>4.7619047619047603E-2</v>
      </c>
      <c r="G12" s="16">
        <v>0</v>
      </c>
      <c r="H12" s="16">
        <v>0.04</v>
      </c>
      <c r="I12" s="16">
        <v>1.6949152542372899E-2</v>
      </c>
      <c r="J12" s="16">
        <v>0</v>
      </c>
      <c r="K12" s="16">
        <v>0</v>
      </c>
      <c r="L12" s="16">
        <v>0</v>
      </c>
      <c r="M12" s="16">
        <v>4.7619047619047603E-2</v>
      </c>
      <c r="N12" s="16">
        <v>6.25E-2</v>
      </c>
      <c r="O12" s="16">
        <v>0</v>
      </c>
      <c r="P12" s="16"/>
      <c r="Q12" s="16">
        <v>0.14285714285714299</v>
      </c>
      <c r="R12" s="16">
        <v>8.3333333333333301E-2</v>
      </c>
      <c r="S12" s="16">
        <v>0</v>
      </c>
      <c r="T12" s="16">
        <v>0</v>
      </c>
      <c r="U12" s="16">
        <v>4.1666666666666699E-2</v>
      </c>
      <c r="V12" s="16">
        <v>1.9230769230769201E-2</v>
      </c>
      <c r="W12" s="16">
        <v>1.7857142857142901E-2</v>
      </c>
      <c r="X12" s="16">
        <v>0</v>
      </c>
      <c r="Y12" s="16">
        <v>1.2096774193548401E-2</v>
      </c>
      <c r="Z12" s="16"/>
      <c r="AA12" s="16">
        <v>2.9126213592233E-2</v>
      </c>
      <c r="AB12" s="16">
        <v>9.9009900990098994E-3</v>
      </c>
      <c r="AC12" s="16"/>
      <c r="AD12" s="16">
        <v>4.8780487804878099E-2</v>
      </c>
      <c r="AE12" s="16">
        <v>9.0909090909090898E-2</v>
      </c>
      <c r="AF12" s="16">
        <v>0</v>
      </c>
      <c r="AG12" s="16">
        <v>0</v>
      </c>
      <c r="AH12" s="16">
        <v>8.1081081081081099E-2</v>
      </c>
      <c r="AI12" s="16">
        <v>0</v>
      </c>
      <c r="AJ12" s="16">
        <v>0</v>
      </c>
      <c r="AK12" s="16">
        <v>0</v>
      </c>
      <c r="AL12" s="16">
        <v>1.6666666666666701E-2</v>
      </c>
      <c r="AM12" s="16">
        <v>0</v>
      </c>
      <c r="AN12" s="16"/>
      <c r="AO12" s="16">
        <v>2.54777070063694E-2</v>
      </c>
      <c r="AP12" s="16">
        <v>6.9930069930069904E-3</v>
      </c>
      <c r="AQ12" s="16">
        <v>9.6153846153846194E-3</v>
      </c>
      <c r="AR12" s="16">
        <v>3.2786885245901599E-2</v>
      </c>
      <c r="AS12" s="16">
        <v>0</v>
      </c>
      <c r="AT12" s="16">
        <v>0.16666666666666699</v>
      </c>
      <c r="AU12" s="16"/>
      <c r="AV12" s="16">
        <v>0</v>
      </c>
      <c r="AW12" s="16">
        <v>0</v>
      </c>
      <c r="AX12" s="16">
        <v>0</v>
      </c>
      <c r="AY12" s="16">
        <v>0</v>
      </c>
      <c r="AZ12" s="16">
        <v>0</v>
      </c>
      <c r="BA12" s="16">
        <v>3.125E-2</v>
      </c>
      <c r="BB12" s="16">
        <v>4.08163265306122E-2</v>
      </c>
      <c r="BC12" s="16">
        <v>0</v>
      </c>
      <c r="BD12" s="16">
        <v>0</v>
      </c>
      <c r="BE12" s="16">
        <v>1.6E-2</v>
      </c>
      <c r="BF12" s="16">
        <v>1.4705882352941201E-2</v>
      </c>
      <c r="BG12" s="16">
        <v>0</v>
      </c>
      <c r="BH12" s="16">
        <v>0</v>
      </c>
      <c r="BI12" s="16">
        <v>0</v>
      </c>
      <c r="BJ12" s="16">
        <v>0</v>
      </c>
      <c r="BK12" s="16">
        <v>0</v>
      </c>
      <c r="BL12" s="16">
        <v>5.5555555555555601E-2</v>
      </c>
      <c r="BM12" s="16">
        <v>9.0909090909090898E-2</v>
      </c>
      <c r="BN12" s="16">
        <v>6.25E-2</v>
      </c>
      <c r="BO12" s="16"/>
      <c r="BP12" s="16">
        <v>1.22249388753056E-2</v>
      </c>
      <c r="BQ12" s="16"/>
      <c r="BR12" s="16">
        <v>1.41843971631206E-2</v>
      </c>
      <c r="BS12" s="16"/>
      <c r="BT12" s="16">
        <v>1.49253731343284E-2</v>
      </c>
    </row>
    <row r="13" spans="2:72" ht="16" x14ac:dyDescent="0.2">
      <c r="B13" s="25" t="s">
        <v>90</v>
      </c>
      <c r="C13" s="24">
        <v>1.9646365422396899E-3</v>
      </c>
      <c r="D13" s="24">
        <v>5.0251256281407001E-3</v>
      </c>
      <c r="E13" s="24">
        <v>0</v>
      </c>
      <c r="F13" s="24">
        <v>0</v>
      </c>
      <c r="G13" s="24">
        <v>0</v>
      </c>
      <c r="H13" s="24">
        <v>0</v>
      </c>
      <c r="I13" s="24">
        <v>0</v>
      </c>
      <c r="J13" s="24">
        <v>0</v>
      </c>
      <c r="K13" s="24">
        <v>0</v>
      </c>
      <c r="L13" s="24">
        <v>0</v>
      </c>
      <c r="M13" s="24">
        <v>0</v>
      </c>
      <c r="N13" s="24">
        <v>0</v>
      </c>
      <c r="O13" s="24">
        <v>0</v>
      </c>
      <c r="P13" s="24"/>
      <c r="Q13" s="24">
        <v>0</v>
      </c>
      <c r="R13" s="24">
        <v>0</v>
      </c>
      <c r="S13" s="24">
        <v>0</v>
      </c>
      <c r="T13" s="24">
        <v>0</v>
      </c>
      <c r="U13" s="24">
        <v>0</v>
      </c>
      <c r="V13" s="24">
        <v>0</v>
      </c>
      <c r="W13" s="24">
        <v>0</v>
      </c>
      <c r="X13" s="24">
        <v>0</v>
      </c>
      <c r="Y13" s="24">
        <v>4.0322580645161298E-3</v>
      </c>
      <c r="Z13" s="24"/>
      <c r="AA13" s="24">
        <v>0</v>
      </c>
      <c r="AB13" s="24">
        <v>3.3003300330032999E-3</v>
      </c>
      <c r="AC13" s="24"/>
      <c r="AD13" s="24">
        <v>0</v>
      </c>
      <c r="AE13" s="24">
        <v>0</v>
      </c>
      <c r="AF13" s="24">
        <v>0</v>
      </c>
      <c r="AG13" s="24">
        <v>0</v>
      </c>
      <c r="AH13" s="24">
        <v>0</v>
      </c>
      <c r="AI13" s="24">
        <v>0</v>
      </c>
      <c r="AJ13" s="24">
        <v>0</v>
      </c>
      <c r="AK13" s="24">
        <v>0</v>
      </c>
      <c r="AL13" s="24">
        <v>0</v>
      </c>
      <c r="AM13" s="24">
        <v>1.02040816326531E-2</v>
      </c>
      <c r="AN13" s="24"/>
      <c r="AO13" s="24">
        <v>0</v>
      </c>
      <c r="AP13" s="24">
        <v>6.9930069930069904E-3</v>
      </c>
      <c r="AQ13" s="24">
        <v>0</v>
      </c>
      <c r="AR13" s="24">
        <v>0</v>
      </c>
      <c r="AS13" s="24">
        <v>0</v>
      </c>
      <c r="AT13" s="24">
        <v>0</v>
      </c>
      <c r="AU13" s="24"/>
      <c r="AV13" s="24">
        <v>0</v>
      </c>
      <c r="AW13" s="24">
        <v>0</v>
      </c>
      <c r="AX13" s="24">
        <v>0</v>
      </c>
      <c r="AY13" s="24">
        <v>0</v>
      </c>
      <c r="AZ13" s="24">
        <v>0</v>
      </c>
      <c r="BA13" s="24">
        <v>0</v>
      </c>
      <c r="BB13" s="24">
        <v>0</v>
      </c>
      <c r="BC13" s="24">
        <v>0</v>
      </c>
      <c r="BD13" s="24">
        <v>0</v>
      </c>
      <c r="BE13" s="24">
        <v>8.0000000000000002E-3</v>
      </c>
      <c r="BF13" s="24">
        <v>0</v>
      </c>
      <c r="BG13" s="24">
        <v>0</v>
      </c>
      <c r="BH13" s="24">
        <v>0</v>
      </c>
      <c r="BI13" s="24">
        <v>0</v>
      </c>
      <c r="BJ13" s="24">
        <v>0</v>
      </c>
      <c r="BK13" s="24">
        <v>0</v>
      </c>
      <c r="BL13" s="24">
        <v>0</v>
      </c>
      <c r="BM13" s="24">
        <v>0</v>
      </c>
      <c r="BN13" s="24">
        <v>0</v>
      </c>
      <c r="BO13" s="24"/>
      <c r="BP13" s="24">
        <v>2.4449877750611199E-3</v>
      </c>
      <c r="BQ13" s="24"/>
      <c r="BR13" s="24">
        <v>2.36406619385343E-3</v>
      </c>
      <c r="BS13" s="24"/>
      <c r="BT13" s="24">
        <v>2.9850746268656699E-3</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2:BT18"/>
  <sheetViews>
    <sheetView showGridLines="0" topLeftCell="A6" workbookViewId="0">
      <pane xSplit="2" topLeftCell="C1" activePane="topRight" state="frozen"/>
      <selection pane="topRight" activeCell="B13" sqref="B13"/>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305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0.371316306483301</v>
      </c>
      <c r="D8" s="16">
        <v>0.40703517587939703</v>
      </c>
      <c r="E8" s="16">
        <v>0.25581395348837199</v>
      </c>
      <c r="F8" s="16">
        <v>0.28571428571428598</v>
      </c>
      <c r="G8" s="16">
        <v>0.36363636363636398</v>
      </c>
      <c r="H8" s="16">
        <v>0.24</v>
      </c>
      <c r="I8" s="16">
        <v>0.37288135593220301</v>
      </c>
      <c r="J8" s="16">
        <v>0.18518518518518501</v>
      </c>
      <c r="K8" s="16">
        <v>0.42857142857142899</v>
      </c>
      <c r="L8" s="16">
        <v>0.41025641025641002</v>
      </c>
      <c r="M8" s="16">
        <v>0.57142857142857095</v>
      </c>
      <c r="N8" s="16">
        <v>0.4375</v>
      </c>
      <c r="O8" s="16">
        <v>0.4</v>
      </c>
      <c r="P8" s="16"/>
      <c r="Q8" s="16">
        <v>0.28571428571428598</v>
      </c>
      <c r="R8" s="16">
        <v>8.3333333333333301E-2</v>
      </c>
      <c r="S8" s="16">
        <v>0.23529411764705899</v>
      </c>
      <c r="T8" s="16">
        <v>0.29032258064516098</v>
      </c>
      <c r="U8" s="16">
        <v>0.375</v>
      </c>
      <c r="V8" s="16">
        <v>0.30769230769230799</v>
      </c>
      <c r="W8" s="16">
        <v>0.32142857142857101</v>
      </c>
      <c r="X8" s="16">
        <v>0.381818181818182</v>
      </c>
      <c r="Y8" s="16">
        <v>0.43145161290322598</v>
      </c>
      <c r="Z8" s="16"/>
      <c r="AA8" s="16">
        <v>0.29611650485436902</v>
      </c>
      <c r="AB8" s="16">
        <v>0.422442244224422</v>
      </c>
      <c r="AC8" s="16"/>
      <c r="AD8" s="16">
        <v>0.24390243902438999</v>
      </c>
      <c r="AE8" s="16">
        <v>0.22727272727272699</v>
      </c>
      <c r="AF8" s="16">
        <v>0.27777777777777801</v>
      </c>
      <c r="AG8" s="16">
        <v>0.292682926829268</v>
      </c>
      <c r="AH8" s="16">
        <v>0.24324324324324301</v>
      </c>
      <c r="AI8" s="16">
        <v>0.31818181818181801</v>
      </c>
      <c r="AJ8" s="16">
        <v>0.46153846153846201</v>
      </c>
      <c r="AK8" s="16">
        <v>0.38461538461538503</v>
      </c>
      <c r="AL8" s="16">
        <v>0.38333333333333303</v>
      </c>
      <c r="AM8" s="16">
        <v>0.5</v>
      </c>
      <c r="AN8" s="16"/>
      <c r="AO8" s="16">
        <v>0.29936305732484098</v>
      </c>
      <c r="AP8" s="16">
        <v>0.31468531468531502</v>
      </c>
      <c r="AQ8" s="16">
        <v>0.42307692307692302</v>
      </c>
      <c r="AR8" s="16">
        <v>0.44262295081967201</v>
      </c>
      <c r="AS8" s="16">
        <v>0.61764705882352899</v>
      </c>
      <c r="AT8" s="16">
        <v>0.5</v>
      </c>
      <c r="AU8" s="16"/>
      <c r="AV8" s="16">
        <v>0</v>
      </c>
      <c r="AW8" s="16">
        <v>0.5</v>
      </c>
      <c r="AX8" s="16">
        <v>0.54838709677419395</v>
      </c>
      <c r="AY8" s="16">
        <v>0.25</v>
      </c>
      <c r="AZ8" s="16">
        <v>0</v>
      </c>
      <c r="BA8" s="16">
        <v>0.375</v>
      </c>
      <c r="BB8" s="16">
        <v>0.34693877551020402</v>
      </c>
      <c r="BC8" s="16">
        <v>0.14285714285714299</v>
      </c>
      <c r="BD8" s="16">
        <v>0.4</v>
      </c>
      <c r="BE8" s="16">
        <v>0.38400000000000001</v>
      </c>
      <c r="BF8" s="16">
        <v>0.36764705882352899</v>
      </c>
      <c r="BG8" s="16">
        <v>0.5</v>
      </c>
      <c r="BH8" s="16">
        <v>0.340425531914894</v>
      </c>
      <c r="BI8" s="16">
        <v>0.38461538461538503</v>
      </c>
      <c r="BJ8" s="16">
        <v>0.42857142857142899</v>
      </c>
      <c r="BK8" s="16">
        <v>0.21052631578947401</v>
      </c>
      <c r="BL8" s="16">
        <v>0.33333333333333298</v>
      </c>
      <c r="BM8" s="16">
        <v>0.36363636363636398</v>
      </c>
      <c r="BN8" s="16">
        <v>0.3125</v>
      </c>
      <c r="BO8" s="16"/>
      <c r="BP8" s="16">
        <v>0.39119804400977998</v>
      </c>
      <c r="BQ8" s="16"/>
      <c r="BR8" s="16">
        <v>0.36406619385342798</v>
      </c>
      <c r="BS8" s="16"/>
      <c r="BT8" s="16">
        <v>0.41492537313432798</v>
      </c>
    </row>
    <row r="9" spans="2:72" ht="16" x14ac:dyDescent="0.2">
      <c r="B9" s="17" t="s">
        <v>292</v>
      </c>
      <c r="C9" s="16">
        <v>0.38506876227897802</v>
      </c>
      <c r="D9" s="16">
        <v>0.38190954773869301</v>
      </c>
      <c r="E9" s="16">
        <v>0.48837209302325602</v>
      </c>
      <c r="F9" s="16">
        <v>0.38095238095238099</v>
      </c>
      <c r="G9" s="16">
        <v>0.39393939393939398</v>
      </c>
      <c r="H9" s="16">
        <v>0.4</v>
      </c>
      <c r="I9" s="16">
        <v>0.355932203389831</v>
      </c>
      <c r="J9" s="16">
        <v>0.55555555555555602</v>
      </c>
      <c r="K9" s="16">
        <v>0.38095238095238099</v>
      </c>
      <c r="L9" s="16">
        <v>0.33333333333333298</v>
      </c>
      <c r="M9" s="16">
        <v>0.14285714285714299</v>
      </c>
      <c r="N9" s="16">
        <v>0.375</v>
      </c>
      <c r="O9" s="16">
        <v>0.4</v>
      </c>
      <c r="P9" s="16"/>
      <c r="Q9" s="16">
        <v>0.214285714285714</v>
      </c>
      <c r="R9" s="16">
        <v>0.5</v>
      </c>
      <c r="S9" s="16">
        <v>0.41176470588235298</v>
      </c>
      <c r="T9" s="16">
        <v>0.54838709677419395</v>
      </c>
      <c r="U9" s="16">
        <v>0.41666666666666702</v>
      </c>
      <c r="V9" s="16">
        <v>0.42307692307692302</v>
      </c>
      <c r="W9" s="16">
        <v>0.44642857142857101</v>
      </c>
      <c r="X9" s="16">
        <v>0.32727272727272699</v>
      </c>
      <c r="Y9" s="16">
        <v>0.35483870967741898</v>
      </c>
      <c r="Z9" s="16"/>
      <c r="AA9" s="16">
        <v>0.43689320388349501</v>
      </c>
      <c r="AB9" s="16">
        <v>0.34983498349835002</v>
      </c>
      <c r="AC9" s="16"/>
      <c r="AD9" s="16">
        <v>0.36585365853658502</v>
      </c>
      <c r="AE9" s="16">
        <v>0.36363636363636398</v>
      </c>
      <c r="AF9" s="16">
        <v>0.33333333333333298</v>
      </c>
      <c r="AG9" s="16">
        <v>0.46341463414634099</v>
      </c>
      <c r="AH9" s="16">
        <v>0.43243243243243201</v>
      </c>
      <c r="AI9" s="16">
        <v>0.45454545454545497</v>
      </c>
      <c r="AJ9" s="16">
        <v>0.33333333333333298</v>
      </c>
      <c r="AK9" s="16">
        <v>0.44615384615384601</v>
      </c>
      <c r="AL9" s="16">
        <v>0.33333333333333298</v>
      </c>
      <c r="AM9" s="16">
        <v>0.35714285714285698</v>
      </c>
      <c r="AN9" s="16"/>
      <c r="AO9" s="16">
        <v>0.33121019108280297</v>
      </c>
      <c r="AP9" s="16">
        <v>0.47552447552447602</v>
      </c>
      <c r="AQ9" s="16">
        <v>0.41346153846153799</v>
      </c>
      <c r="AR9" s="16">
        <v>0.32786885245901598</v>
      </c>
      <c r="AS9" s="16">
        <v>0.35294117647058798</v>
      </c>
      <c r="AT9" s="16">
        <v>0</v>
      </c>
      <c r="AU9" s="16"/>
      <c r="AV9" s="16">
        <v>0.33333333333333298</v>
      </c>
      <c r="AW9" s="16">
        <v>0.5</v>
      </c>
      <c r="AX9" s="16">
        <v>0.27419354838709697</v>
      </c>
      <c r="AY9" s="16">
        <v>0.5</v>
      </c>
      <c r="AZ9" s="16">
        <v>0</v>
      </c>
      <c r="BA9" s="16">
        <v>0.375</v>
      </c>
      <c r="BB9" s="16">
        <v>0.40816326530612201</v>
      </c>
      <c r="BC9" s="16">
        <v>0.64285714285714302</v>
      </c>
      <c r="BD9" s="16">
        <v>0.6</v>
      </c>
      <c r="BE9" s="16">
        <v>0.44800000000000001</v>
      </c>
      <c r="BF9" s="16">
        <v>0.33823529411764702</v>
      </c>
      <c r="BG9" s="16">
        <v>0.5</v>
      </c>
      <c r="BH9" s="16">
        <v>0.40425531914893598</v>
      </c>
      <c r="BI9" s="16">
        <v>0.30769230769230799</v>
      </c>
      <c r="BJ9" s="16">
        <v>0.28571428571428598</v>
      </c>
      <c r="BK9" s="16">
        <v>0.31578947368421101</v>
      </c>
      <c r="BL9" s="16">
        <v>0.38888888888888901</v>
      </c>
      <c r="BM9" s="16">
        <v>0.27272727272727298</v>
      </c>
      <c r="BN9" s="16">
        <v>0.3125</v>
      </c>
      <c r="BO9" s="16"/>
      <c r="BP9" s="16">
        <v>0.38630806845965798</v>
      </c>
      <c r="BQ9" s="16"/>
      <c r="BR9" s="16">
        <v>0.40661938534279002</v>
      </c>
      <c r="BS9" s="16"/>
      <c r="BT9" s="16">
        <v>0.38805970149253699</v>
      </c>
    </row>
    <row r="10" spans="2:72" ht="32" x14ac:dyDescent="0.2">
      <c r="B10" s="17" t="s">
        <v>293</v>
      </c>
      <c r="C10" s="16">
        <v>0.15717092337917499</v>
      </c>
      <c r="D10" s="16">
        <v>0.135678391959799</v>
      </c>
      <c r="E10" s="16">
        <v>0.186046511627907</v>
      </c>
      <c r="F10" s="16">
        <v>0.238095238095238</v>
      </c>
      <c r="G10" s="16">
        <v>0.15151515151515199</v>
      </c>
      <c r="H10" s="16">
        <v>0.28000000000000003</v>
      </c>
      <c r="I10" s="16">
        <v>0.186440677966102</v>
      </c>
      <c r="J10" s="16">
        <v>0.11111111111111099</v>
      </c>
      <c r="K10" s="16">
        <v>0.14285714285714299</v>
      </c>
      <c r="L10" s="16">
        <v>0.128205128205128</v>
      </c>
      <c r="M10" s="16">
        <v>0.19047619047618999</v>
      </c>
      <c r="N10" s="16">
        <v>0.125</v>
      </c>
      <c r="O10" s="16">
        <v>0</v>
      </c>
      <c r="P10" s="16"/>
      <c r="Q10" s="16">
        <v>0.35714285714285698</v>
      </c>
      <c r="R10" s="16">
        <v>0.33333333333333298</v>
      </c>
      <c r="S10" s="16">
        <v>0.17647058823529399</v>
      </c>
      <c r="T10" s="16">
        <v>9.6774193548387094E-2</v>
      </c>
      <c r="U10" s="16">
        <v>0.16666666666666699</v>
      </c>
      <c r="V10" s="16">
        <v>0.115384615384615</v>
      </c>
      <c r="W10" s="16">
        <v>0.160714285714286</v>
      </c>
      <c r="X10" s="16">
        <v>0.218181818181818</v>
      </c>
      <c r="Y10" s="16">
        <v>0.13709677419354799</v>
      </c>
      <c r="Z10" s="16"/>
      <c r="AA10" s="16">
        <v>0.16504854368932001</v>
      </c>
      <c r="AB10" s="16">
        <v>0.15181518151815199</v>
      </c>
      <c r="AC10" s="16"/>
      <c r="AD10" s="16">
        <v>0.219512195121951</v>
      </c>
      <c r="AE10" s="16">
        <v>0.18181818181818199</v>
      </c>
      <c r="AF10" s="16">
        <v>0.27777777777777801</v>
      </c>
      <c r="AG10" s="16">
        <v>0.17073170731707299</v>
      </c>
      <c r="AH10" s="16">
        <v>0.27027027027027001</v>
      </c>
      <c r="AI10" s="16">
        <v>0.11363636363636399</v>
      </c>
      <c r="AJ10" s="16">
        <v>0.15384615384615399</v>
      </c>
      <c r="AK10" s="16">
        <v>0.107692307692308</v>
      </c>
      <c r="AL10" s="16">
        <v>0.233333333333333</v>
      </c>
      <c r="AM10" s="16">
        <v>7.1428571428571397E-2</v>
      </c>
      <c r="AN10" s="16"/>
      <c r="AO10" s="16">
        <v>0.24840764331210199</v>
      </c>
      <c r="AP10" s="16">
        <v>0.125874125874126</v>
      </c>
      <c r="AQ10" s="16">
        <v>0.115384615384615</v>
      </c>
      <c r="AR10" s="16">
        <v>0.13114754098360701</v>
      </c>
      <c r="AS10" s="16">
        <v>2.9411764705882401E-2</v>
      </c>
      <c r="AT10" s="16">
        <v>0.16666666666666699</v>
      </c>
      <c r="AU10" s="16"/>
      <c r="AV10" s="16">
        <v>0.5</v>
      </c>
      <c r="AW10" s="16">
        <v>0</v>
      </c>
      <c r="AX10" s="16">
        <v>0.112903225806452</v>
      </c>
      <c r="AY10" s="16">
        <v>0.25</v>
      </c>
      <c r="AZ10" s="16">
        <v>1</v>
      </c>
      <c r="BA10" s="16">
        <v>0.21875</v>
      </c>
      <c r="BB10" s="16">
        <v>0.122448979591837</v>
      </c>
      <c r="BC10" s="16">
        <v>0.14285714285714299</v>
      </c>
      <c r="BD10" s="16">
        <v>0</v>
      </c>
      <c r="BE10" s="16">
        <v>9.6000000000000002E-2</v>
      </c>
      <c r="BF10" s="16">
        <v>0.14705882352941199</v>
      </c>
      <c r="BG10" s="16">
        <v>0</v>
      </c>
      <c r="BH10" s="16">
        <v>0.23404255319148901</v>
      </c>
      <c r="BI10" s="16">
        <v>0.230769230769231</v>
      </c>
      <c r="BJ10" s="16">
        <v>0.14285714285714299</v>
      </c>
      <c r="BK10" s="16">
        <v>0.31578947368421101</v>
      </c>
      <c r="BL10" s="16">
        <v>0.16666666666666699</v>
      </c>
      <c r="BM10" s="16">
        <v>9.0909090909090898E-2</v>
      </c>
      <c r="BN10" s="16">
        <v>0.3125</v>
      </c>
      <c r="BO10" s="16"/>
      <c r="BP10" s="16">
        <v>0.141809290953545</v>
      </c>
      <c r="BQ10" s="16"/>
      <c r="BR10" s="16">
        <v>0.15130023640661899</v>
      </c>
      <c r="BS10" s="16"/>
      <c r="BT10" s="16">
        <v>0.122388059701493</v>
      </c>
    </row>
    <row r="11" spans="2:72" ht="16" x14ac:dyDescent="0.2">
      <c r="B11" s="17" t="s">
        <v>294</v>
      </c>
      <c r="C11" s="16">
        <v>6.0903732809430303E-2</v>
      </c>
      <c r="D11" s="16">
        <v>5.0251256281407003E-2</v>
      </c>
      <c r="E11" s="16">
        <v>6.9767441860465101E-2</v>
      </c>
      <c r="F11" s="16">
        <v>9.5238095238095205E-2</v>
      </c>
      <c r="G11" s="16">
        <v>9.0909090909090898E-2</v>
      </c>
      <c r="H11" s="16">
        <v>0</v>
      </c>
      <c r="I11" s="16">
        <v>6.7796610169491497E-2</v>
      </c>
      <c r="J11" s="16">
        <v>0.11111111111111099</v>
      </c>
      <c r="K11" s="16">
        <v>4.7619047619047603E-2</v>
      </c>
      <c r="L11" s="16">
        <v>0.102564102564103</v>
      </c>
      <c r="M11" s="16">
        <v>4.7619047619047603E-2</v>
      </c>
      <c r="N11" s="16">
        <v>0</v>
      </c>
      <c r="O11" s="16">
        <v>0</v>
      </c>
      <c r="P11" s="16"/>
      <c r="Q11" s="16">
        <v>0</v>
      </c>
      <c r="R11" s="16">
        <v>0</v>
      </c>
      <c r="S11" s="16">
        <v>0.17647058823529399</v>
      </c>
      <c r="T11" s="16">
        <v>6.4516129032258104E-2</v>
      </c>
      <c r="U11" s="16">
        <v>0</v>
      </c>
      <c r="V11" s="16">
        <v>0.115384615384615</v>
      </c>
      <c r="W11" s="16">
        <v>5.3571428571428603E-2</v>
      </c>
      <c r="X11" s="16">
        <v>5.4545454545454501E-2</v>
      </c>
      <c r="Y11" s="16">
        <v>5.6451612903225798E-2</v>
      </c>
      <c r="Z11" s="16"/>
      <c r="AA11" s="16">
        <v>6.7961165048543701E-2</v>
      </c>
      <c r="AB11" s="16">
        <v>5.6105610561056098E-2</v>
      </c>
      <c r="AC11" s="16"/>
      <c r="AD11" s="16">
        <v>9.7560975609756101E-2</v>
      </c>
      <c r="AE11" s="16">
        <v>0.18181818181818199</v>
      </c>
      <c r="AF11" s="16">
        <v>0.11111111111111099</v>
      </c>
      <c r="AG11" s="16">
        <v>4.8780487804878099E-2</v>
      </c>
      <c r="AH11" s="16">
        <v>0</v>
      </c>
      <c r="AI11" s="16">
        <v>0.11363636363636399</v>
      </c>
      <c r="AJ11" s="16">
        <v>5.1282051282051301E-2</v>
      </c>
      <c r="AK11" s="16">
        <v>4.6153846153846198E-2</v>
      </c>
      <c r="AL11" s="16">
        <v>3.3333333333333298E-2</v>
      </c>
      <c r="AM11" s="16">
        <v>4.08163265306122E-2</v>
      </c>
      <c r="AN11" s="16"/>
      <c r="AO11" s="16">
        <v>9.5541401273885398E-2</v>
      </c>
      <c r="AP11" s="16">
        <v>6.2937062937062901E-2</v>
      </c>
      <c r="AQ11" s="16">
        <v>2.8846153846153799E-2</v>
      </c>
      <c r="AR11" s="16">
        <v>6.5573770491803296E-2</v>
      </c>
      <c r="AS11" s="16">
        <v>0</v>
      </c>
      <c r="AT11" s="16">
        <v>0</v>
      </c>
      <c r="AU11" s="16"/>
      <c r="AV11" s="16">
        <v>0</v>
      </c>
      <c r="AW11" s="16">
        <v>0</v>
      </c>
      <c r="AX11" s="16">
        <v>6.4516129032258104E-2</v>
      </c>
      <c r="AY11" s="16">
        <v>0</v>
      </c>
      <c r="AZ11" s="16">
        <v>0</v>
      </c>
      <c r="BA11" s="16">
        <v>0</v>
      </c>
      <c r="BB11" s="16">
        <v>8.1632653061224497E-2</v>
      </c>
      <c r="BC11" s="16">
        <v>7.1428571428571397E-2</v>
      </c>
      <c r="BD11" s="16">
        <v>0</v>
      </c>
      <c r="BE11" s="16">
        <v>3.2000000000000001E-2</v>
      </c>
      <c r="BF11" s="16">
        <v>0.11764705882352899</v>
      </c>
      <c r="BG11" s="16">
        <v>0</v>
      </c>
      <c r="BH11" s="16">
        <v>0</v>
      </c>
      <c r="BI11" s="16">
        <v>7.69230769230769E-2</v>
      </c>
      <c r="BJ11" s="16">
        <v>0.14285714285714299</v>
      </c>
      <c r="BK11" s="16">
        <v>0.157894736842105</v>
      </c>
      <c r="BL11" s="16">
        <v>0.11111111111111099</v>
      </c>
      <c r="BM11" s="16">
        <v>0.18181818181818199</v>
      </c>
      <c r="BN11" s="16">
        <v>6.25E-2</v>
      </c>
      <c r="BO11" s="16"/>
      <c r="BP11" s="16">
        <v>6.1124694376528101E-2</v>
      </c>
      <c r="BQ11" s="16"/>
      <c r="BR11" s="16">
        <v>5.2009456264775399E-2</v>
      </c>
      <c r="BS11" s="16"/>
      <c r="BT11" s="16">
        <v>5.6716417910447799E-2</v>
      </c>
    </row>
    <row r="12" spans="2:72" ht="16" x14ac:dyDescent="0.2">
      <c r="B12" s="17" t="s">
        <v>295</v>
      </c>
      <c r="C12" s="16">
        <v>2.35756385068762E-2</v>
      </c>
      <c r="D12" s="16">
        <v>2.01005025125628E-2</v>
      </c>
      <c r="E12" s="16">
        <v>0</v>
      </c>
      <c r="F12" s="16">
        <v>0</v>
      </c>
      <c r="G12" s="16">
        <v>0</v>
      </c>
      <c r="H12" s="16">
        <v>0.08</v>
      </c>
      <c r="I12" s="16">
        <v>1.6949152542372899E-2</v>
      </c>
      <c r="J12" s="16">
        <v>3.7037037037037E-2</v>
      </c>
      <c r="K12" s="16">
        <v>0</v>
      </c>
      <c r="L12" s="16">
        <v>2.5641025641025599E-2</v>
      </c>
      <c r="M12" s="16">
        <v>4.7619047619047603E-2</v>
      </c>
      <c r="N12" s="16">
        <v>6.25E-2</v>
      </c>
      <c r="O12" s="16">
        <v>0.2</v>
      </c>
      <c r="P12" s="16"/>
      <c r="Q12" s="16">
        <v>0.14285714285714299</v>
      </c>
      <c r="R12" s="16">
        <v>8.3333333333333301E-2</v>
      </c>
      <c r="S12" s="16">
        <v>0</v>
      </c>
      <c r="T12" s="16">
        <v>0</v>
      </c>
      <c r="U12" s="16">
        <v>4.1666666666666699E-2</v>
      </c>
      <c r="V12" s="16">
        <v>3.8461538461538498E-2</v>
      </c>
      <c r="W12" s="16">
        <v>1.7857142857142901E-2</v>
      </c>
      <c r="X12" s="16">
        <v>1.8181818181818198E-2</v>
      </c>
      <c r="Y12" s="16">
        <v>1.6129032258064498E-2</v>
      </c>
      <c r="Z12" s="16"/>
      <c r="AA12" s="16">
        <v>3.3980582524271802E-2</v>
      </c>
      <c r="AB12" s="16">
        <v>1.65016501650165E-2</v>
      </c>
      <c r="AC12" s="16"/>
      <c r="AD12" s="16">
        <v>7.3170731707317097E-2</v>
      </c>
      <c r="AE12" s="16">
        <v>4.5454545454545497E-2</v>
      </c>
      <c r="AF12" s="16">
        <v>0</v>
      </c>
      <c r="AG12" s="16">
        <v>2.4390243902439001E-2</v>
      </c>
      <c r="AH12" s="16">
        <v>5.4054054054054099E-2</v>
      </c>
      <c r="AI12" s="16">
        <v>0</v>
      </c>
      <c r="AJ12" s="16">
        <v>0</v>
      </c>
      <c r="AK12" s="16">
        <v>1.5384615384615399E-2</v>
      </c>
      <c r="AL12" s="16">
        <v>1.6666666666666701E-2</v>
      </c>
      <c r="AM12" s="16">
        <v>2.04081632653061E-2</v>
      </c>
      <c r="AN12" s="16"/>
      <c r="AO12" s="16">
        <v>2.54777070063694E-2</v>
      </c>
      <c r="AP12" s="16">
        <v>1.3986013986014E-2</v>
      </c>
      <c r="AQ12" s="16">
        <v>1.9230769230769201E-2</v>
      </c>
      <c r="AR12" s="16">
        <v>3.2786885245901599E-2</v>
      </c>
      <c r="AS12" s="16">
        <v>0</v>
      </c>
      <c r="AT12" s="16">
        <v>0.33333333333333298</v>
      </c>
      <c r="AU12" s="16"/>
      <c r="AV12" s="16">
        <v>0.16666666666666699</v>
      </c>
      <c r="AW12" s="16">
        <v>0</v>
      </c>
      <c r="AX12" s="16">
        <v>0</v>
      </c>
      <c r="AY12" s="16">
        <v>0</v>
      </c>
      <c r="AZ12" s="16">
        <v>0</v>
      </c>
      <c r="BA12" s="16">
        <v>3.125E-2</v>
      </c>
      <c r="BB12" s="16">
        <v>4.08163265306122E-2</v>
      </c>
      <c r="BC12" s="16">
        <v>0</v>
      </c>
      <c r="BD12" s="16">
        <v>0</v>
      </c>
      <c r="BE12" s="16">
        <v>3.2000000000000001E-2</v>
      </c>
      <c r="BF12" s="16">
        <v>2.9411764705882401E-2</v>
      </c>
      <c r="BG12" s="16">
        <v>0</v>
      </c>
      <c r="BH12" s="16">
        <v>2.1276595744680899E-2</v>
      </c>
      <c r="BI12" s="16">
        <v>0</v>
      </c>
      <c r="BJ12" s="16">
        <v>0</v>
      </c>
      <c r="BK12" s="16">
        <v>0</v>
      </c>
      <c r="BL12" s="16">
        <v>0</v>
      </c>
      <c r="BM12" s="16">
        <v>9.0909090909090898E-2</v>
      </c>
      <c r="BN12" s="16">
        <v>0</v>
      </c>
      <c r="BO12" s="16"/>
      <c r="BP12" s="16">
        <v>1.71149144254279E-2</v>
      </c>
      <c r="BQ12" s="16"/>
      <c r="BR12" s="16">
        <v>2.3640661938534299E-2</v>
      </c>
      <c r="BS12" s="16"/>
      <c r="BT12" s="16">
        <v>1.49253731343284E-2</v>
      </c>
    </row>
    <row r="13" spans="2:72" ht="16" x14ac:dyDescent="0.2">
      <c r="B13" s="25" t="s">
        <v>90</v>
      </c>
      <c r="C13" s="24">
        <v>1.9646365422396899E-3</v>
      </c>
      <c r="D13" s="24">
        <v>5.0251256281407001E-3</v>
      </c>
      <c r="E13" s="24">
        <v>0</v>
      </c>
      <c r="F13" s="24">
        <v>0</v>
      </c>
      <c r="G13" s="24">
        <v>0</v>
      </c>
      <c r="H13" s="24">
        <v>0</v>
      </c>
      <c r="I13" s="24">
        <v>0</v>
      </c>
      <c r="J13" s="24">
        <v>0</v>
      </c>
      <c r="K13" s="24">
        <v>0</v>
      </c>
      <c r="L13" s="24">
        <v>0</v>
      </c>
      <c r="M13" s="24">
        <v>0</v>
      </c>
      <c r="N13" s="24">
        <v>0</v>
      </c>
      <c r="O13" s="24">
        <v>0</v>
      </c>
      <c r="P13" s="24"/>
      <c r="Q13" s="24">
        <v>0</v>
      </c>
      <c r="R13" s="24">
        <v>0</v>
      </c>
      <c r="S13" s="24">
        <v>0</v>
      </c>
      <c r="T13" s="24">
        <v>0</v>
      </c>
      <c r="U13" s="24">
        <v>0</v>
      </c>
      <c r="V13" s="24">
        <v>0</v>
      </c>
      <c r="W13" s="24">
        <v>0</v>
      </c>
      <c r="X13" s="24">
        <v>0</v>
      </c>
      <c r="Y13" s="24">
        <v>4.0322580645161298E-3</v>
      </c>
      <c r="Z13" s="24"/>
      <c r="AA13" s="24">
        <v>0</v>
      </c>
      <c r="AB13" s="24">
        <v>3.3003300330032999E-3</v>
      </c>
      <c r="AC13" s="24"/>
      <c r="AD13" s="24">
        <v>0</v>
      </c>
      <c r="AE13" s="24">
        <v>0</v>
      </c>
      <c r="AF13" s="24">
        <v>0</v>
      </c>
      <c r="AG13" s="24">
        <v>0</v>
      </c>
      <c r="AH13" s="24">
        <v>0</v>
      </c>
      <c r="AI13" s="24">
        <v>0</v>
      </c>
      <c r="AJ13" s="24">
        <v>0</v>
      </c>
      <c r="AK13" s="24">
        <v>0</v>
      </c>
      <c r="AL13" s="24">
        <v>0</v>
      </c>
      <c r="AM13" s="24">
        <v>1.02040816326531E-2</v>
      </c>
      <c r="AN13" s="24"/>
      <c r="AO13" s="24">
        <v>0</v>
      </c>
      <c r="AP13" s="24">
        <v>6.9930069930069904E-3</v>
      </c>
      <c r="AQ13" s="24">
        <v>0</v>
      </c>
      <c r="AR13" s="24">
        <v>0</v>
      </c>
      <c r="AS13" s="24">
        <v>0</v>
      </c>
      <c r="AT13" s="24">
        <v>0</v>
      </c>
      <c r="AU13" s="24"/>
      <c r="AV13" s="24">
        <v>0</v>
      </c>
      <c r="AW13" s="24">
        <v>0</v>
      </c>
      <c r="AX13" s="24">
        <v>0</v>
      </c>
      <c r="AY13" s="24">
        <v>0</v>
      </c>
      <c r="AZ13" s="24">
        <v>0</v>
      </c>
      <c r="BA13" s="24">
        <v>0</v>
      </c>
      <c r="BB13" s="24">
        <v>0</v>
      </c>
      <c r="BC13" s="24">
        <v>0</v>
      </c>
      <c r="BD13" s="24">
        <v>0</v>
      </c>
      <c r="BE13" s="24">
        <v>8.0000000000000002E-3</v>
      </c>
      <c r="BF13" s="24">
        <v>0</v>
      </c>
      <c r="BG13" s="24">
        <v>0</v>
      </c>
      <c r="BH13" s="24">
        <v>0</v>
      </c>
      <c r="BI13" s="24">
        <v>0</v>
      </c>
      <c r="BJ13" s="24">
        <v>0</v>
      </c>
      <c r="BK13" s="24">
        <v>0</v>
      </c>
      <c r="BL13" s="24">
        <v>0</v>
      </c>
      <c r="BM13" s="24">
        <v>0</v>
      </c>
      <c r="BN13" s="24">
        <v>0</v>
      </c>
      <c r="BO13" s="24"/>
      <c r="BP13" s="24">
        <v>2.4449877750611199E-3</v>
      </c>
      <c r="BQ13" s="24"/>
      <c r="BR13" s="24">
        <v>2.36406619385343E-3</v>
      </c>
      <c r="BS13" s="24"/>
      <c r="BT13" s="24">
        <v>2.9850746268656699E-3</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2:BT16"/>
  <sheetViews>
    <sheetView showGridLines="0" topLeftCell="A7"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309</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48" x14ac:dyDescent="0.2">
      <c r="B8" s="17" t="s">
        <v>306</v>
      </c>
      <c r="C8" s="16">
        <v>0.36542239685658201</v>
      </c>
      <c r="D8" s="16">
        <v>0.39195979899497502</v>
      </c>
      <c r="E8" s="16">
        <v>0.418604651162791</v>
      </c>
      <c r="F8" s="16">
        <v>0.238095238095238</v>
      </c>
      <c r="G8" s="16">
        <v>0.30303030303030298</v>
      </c>
      <c r="H8" s="16">
        <v>0.36</v>
      </c>
      <c r="I8" s="16">
        <v>0.28813559322033899</v>
      </c>
      <c r="J8" s="16">
        <v>0.51851851851851805</v>
      </c>
      <c r="K8" s="16">
        <v>0.476190476190476</v>
      </c>
      <c r="L8" s="16">
        <v>0.33333333333333298</v>
      </c>
      <c r="M8" s="16">
        <v>0.238095238095238</v>
      </c>
      <c r="N8" s="16">
        <v>0.375</v>
      </c>
      <c r="O8" s="16">
        <v>0.2</v>
      </c>
      <c r="P8" s="16"/>
      <c r="Q8" s="16">
        <v>0.28571428571428598</v>
      </c>
      <c r="R8" s="16">
        <v>0.5</v>
      </c>
      <c r="S8" s="16">
        <v>0.41176470588235298</v>
      </c>
      <c r="T8" s="16">
        <v>0.29032258064516098</v>
      </c>
      <c r="U8" s="16">
        <v>0.41666666666666702</v>
      </c>
      <c r="V8" s="16">
        <v>0.32692307692307698</v>
      </c>
      <c r="W8" s="16">
        <v>0.30357142857142899</v>
      </c>
      <c r="X8" s="16">
        <v>0.4</v>
      </c>
      <c r="Y8" s="16">
        <v>0.37903225806451601</v>
      </c>
      <c r="Z8" s="16"/>
      <c r="AA8" s="16">
        <v>0.33980582524271802</v>
      </c>
      <c r="AB8" s="16">
        <v>0.38283828382838297</v>
      </c>
      <c r="AC8" s="16"/>
      <c r="AD8" s="16">
        <v>0.34146341463414598</v>
      </c>
      <c r="AE8" s="16">
        <v>0.45454545454545497</v>
      </c>
      <c r="AF8" s="16">
        <v>0.33333333333333298</v>
      </c>
      <c r="AG8" s="16">
        <v>0.24390243902438999</v>
      </c>
      <c r="AH8" s="16">
        <v>0.32432432432432401</v>
      </c>
      <c r="AI8" s="16">
        <v>0.45454545454545497</v>
      </c>
      <c r="AJ8" s="16">
        <v>0.38461538461538503</v>
      </c>
      <c r="AK8" s="16">
        <v>0.4</v>
      </c>
      <c r="AL8" s="16">
        <v>0.28333333333333299</v>
      </c>
      <c r="AM8" s="16">
        <v>0.397959183673469</v>
      </c>
      <c r="AN8" s="16"/>
      <c r="AO8" s="16">
        <v>0.31847133757961799</v>
      </c>
      <c r="AP8" s="16">
        <v>0.32867132867132898</v>
      </c>
      <c r="AQ8" s="16">
        <v>0.38461538461538503</v>
      </c>
      <c r="AR8" s="16">
        <v>0.39344262295082</v>
      </c>
      <c r="AS8" s="16">
        <v>0.58823529411764697</v>
      </c>
      <c r="AT8" s="16">
        <v>0.5</v>
      </c>
      <c r="AU8" s="16"/>
      <c r="AV8" s="16">
        <v>0</v>
      </c>
      <c r="AW8" s="16">
        <v>0</v>
      </c>
      <c r="AX8" s="16">
        <v>0.5</v>
      </c>
      <c r="AY8" s="16">
        <v>0.125</v>
      </c>
      <c r="AZ8" s="16">
        <v>0</v>
      </c>
      <c r="BA8" s="16">
        <v>0.40625</v>
      </c>
      <c r="BB8" s="16">
        <v>0.36734693877551</v>
      </c>
      <c r="BC8" s="16">
        <v>0.42857142857142899</v>
      </c>
      <c r="BD8" s="16">
        <v>0.2</v>
      </c>
      <c r="BE8" s="16">
        <v>0.41599999999999998</v>
      </c>
      <c r="BF8" s="16">
        <v>0.42647058823529399</v>
      </c>
      <c r="BG8" s="16">
        <v>0.33333333333333298</v>
      </c>
      <c r="BH8" s="16">
        <v>0.170212765957447</v>
      </c>
      <c r="BI8" s="16">
        <v>0.15384615384615399</v>
      </c>
      <c r="BJ8" s="16">
        <v>0.28571428571428598</v>
      </c>
      <c r="BK8" s="16">
        <v>0.36842105263157898</v>
      </c>
      <c r="BL8" s="16">
        <v>0.27777777777777801</v>
      </c>
      <c r="BM8" s="16">
        <v>0.36363636363636398</v>
      </c>
      <c r="BN8" s="16">
        <v>0.3125</v>
      </c>
      <c r="BO8" s="16"/>
      <c r="BP8" s="16">
        <v>0.37897310513447402</v>
      </c>
      <c r="BQ8" s="16"/>
      <c r="BR8" s="16">
        <v>0.38534278959810903</v>
      </c>
      <c r="BS8" s="16"/>
      <c r="BT8" s="16">
        <v>0.352238805970149</v>
      </c>
    </row>
    <row r="9" spans="2:72" ht="32" x14ac:dyDescent="0.2">
      <c r="B9" s="17" t="s">
        <v>307</v>
      </c>
      <c r="C9" s="16">
        <v>0.52455795677799599</v>
      </c>
      <c r="D9" s="16">
        <v>0.49246231155778902</v>
      </c>
      <c r="E9" s="16">
        <v>0.44186046511627902</v>
      </c>
      <c r="F9" s="16">
        <v>0.66666666666666696</v>
      </c>
      <c r="G9" s="16">
        <v>0.63636363636363602</v>
      </c>
      <c r="H9" s="16">
        <v>0.56000000000000005</v>
      </c>
      <c r="I9" s="16">
        <v>0.57627118644067798</v>
      </c>
      <c r="J9" s="16">
        <v>0.407407407407407</v>
      </c>
      <c r="K9" s="16">
        <v>0.476190476190476</v>
      </c>
      <c r="L9" s="16">
        <v>0.56410256410256399</v>
      </c>
      <c r="M9" s="16">
        <v>0.52380952380952395</v>
      </c>
      <c r="N9" s="16">
        <v>0.5625</v>
      </c>
      <c r="O9" s="16">
        <v>0.8</v>
      </c>
      <c r="P9" s="16"/>
      <c r="Q9" s="16">
        <v>0.5</v>
      </c>
      <c r="R9" s="16">
        <v>0.41666666666666702</v>
      </c>
      <c r="S9" s="16">
        <v>0.47058823529411797</v>
      </c>
      <c r="T9" s="16">
        <v>0.58064516129032295</v>
      </c>
      <c r="U9" s="16">
        <v>0.54166666666666696</v>
      </c>
      <c r="V9" s="16">
        <v>0.59615384615384603</v>
      </c>
      <c r="W9" s="16">
        <v>0.53571428571428603</v>
      </c>
      <c r="X9" s="16">
        <v>0.49090909090909102</v>
      </c>
      <c r="Y9" s="16">
        <v>0.51612903225806495</v>
      </c>
      <c r="Z9" s="16"/>
      <c r="AA9" s="16">
        <v>0.54368932038834905</v>
      </c>
      <c r="AB9" s="16">
        <v>0.51155115511551197</v>
      </c>
      <c r="AC9" s="16"/>
      <c r="AD9" s="16">
        <v>0.46341463414634099</v>
      </c>
      <c r="AE9" s="16">
        <v>0.5</v>
      </c>
      <c r="AF9" s="16">
        <v>0.5</v>
      </c>
      <c r="AG9" s="16">
        <v>0.63414634146341498</v>
      </c>
      <c r="AH9" s="16">
        <v>0.59459459459459496</v>
      </c>
      <c r="AI9" s="16">
        <v>0.52272727272727304</v>
      </c>
      <c r="AJ9" s="16">
        <v>0.487179487179487</v>
      </c>
      <c r="AK9" s="16">
        <v>0.53846153846153799</v>
      </c>
      <c r="AL9" s="16">
        <v>0.63333333333333297</v>
      </c>
      <c r="AM9" s="16">
        <v>0.43877551020408201</v>
      </c>
      <c r="AN9" s="16"/>
      <c r="AO9" s="16">
        <v>0.50955414012738898</v>
      </c>
      <c r="AP9" s="16">
        <v>0.60139860139860102</v>
      </c>
      <c r="AQ9" s="16">
        <v>0.50961538461538503</v>
      </c>
      <c r="AR9" s="16">
        <v>0.50819672131147497</v>
      </c>
      <c r="AS9" s="16">
        <v>0.35294117647058798</v>
      </c>
      <c r="AT9" s="16">
        <v>0.5</v>
      </c>
      <c r="AU9" s="16"/>
      <c r="AV9" s="16">
        <v>1</v>
      </c>
      <c r="AW9" s="16">
        <v>0.5</v>
      </c>
      <c r="AX9" s="16">
        <v>0.35483870967741898</v>
      </c>
      <c r="AY9" s="16">
        <v>0.625</v>
      </c>
      <c r="AZ9" s="16">
        <v>1</v>
      </c>
      <c r="BA9" s="16">
        <v>0.53125</v>
      </c>
      <c r="BB9" s="16">
        <v>0.530612244897959</v>
      </c>
      <c r="BC9" s="16">
        <v>0.42857142857142899</v>
      </c>
      <c r="BD9" s="16">
        <v>0.6</v>
      </c>
      <c r="BE9" s="16">
        <v>0.504</v>
      </c>
      <c r="BF9" s="16">
        <v>0.52941176470588203</v>
      </c>
      <c r="BG9" s="16">
        <v>0.5</v>
      </c>
      <c r="BH9" s="16">
        <v>0.63829787234042601</v>
      </c>
      <c r="BI9" s="16">
        <v>0.76923076923076905</v>
      </c>
      <c r="BJ9" s="16">
        <v>0.71428571428571397</v>
      </c>
      <c r="BK9" s="16">
        <v>0.42105263157894701</v>
      </c>
      <c r="BL9" s="16">
        <v>0.61111111111111105</v>
      </c>
      <c r="BM9" s="16">
        <v>0.36363636363636398</v>
      </c>
      <c r="BN9" s="16">
        <v>0.625</v>
      </c>
      <c r="BO9" s="16"/>
      <c r="BP9" s="16">
        <v>0.51589242053789697</v>
      </c>
      <c r="BQ9" s="16"/>
      <c r="BR9" s="16">
        <v>0.50118203309692699</v>
      </c>
      <c r="BS9" s="16"/>
      <c r="BT9" s="16">
        <v>0.54328358208955196</v>
      </c>
    </row>
    <row r="10" spans="2:72" ht="32" x14ac:dyDescent="0.2">
      <c r="B10" s="17" t="s">
        <v>308</v>
      </c>
      <c r="C10" s="16">
        <v>0.10019646365422399</v>
      </c>
      <c r="D10" s="16">
        <v>0.10552763819095499</v>
      </c>
      <c r="E10" s="16">
        <v>0.13953488372093001</v>
      </c>
      <c r="F10" s="16">
        <v>9.5238095238095205E-2</v>
      </c>
      <c r="G10" s="16">
        <v>6.0606060606060601E-2</v>
      </c>
      <c r="H10" s="16">
        <v>0.08</v>
      </c>
      <c r="I10" s="16">
        <v>0.11864406779661001</v>
      </c>
      <c r="J10" s="16">
        <v>7.4074074074074098E-2</v>
      </c>
      <c r="K10" s="16">
        <v>4.7619047619047603E-2</v>
      </c>
      <c r="L10" s="16">
        <v>5.1282051282051301E-2</v>
      </c>
      <c r="M10" s="16">
        <v>0.238095238095238</v>
      </c>
      <c r="N10" s="16">
        <v>6.25E-2</v>
      </c>
      <c r="O10" s="16">
        <v>0</v>
      </c>
      <c r="P10" s="16"/>
      <c r="Q10" s="16">
        <v>0.14285714285714299</v>
      </c>
      <c r="R10" s="16">
        <v>8.3333333333333301E-2</v>
      </c>
      <c r="S10" s="16">
        <v>0.11764705882352899</v>
      </c>
      <c r="T10" s="16">
        <v>0.12903225806451599</v>
      </c>
      <c r="U10" s="16">
        <v>4.1666666666666699E-2</v>
      </c>
      <c r="V10" s="16">
        <v>5.7692307692307702E-2</v>
      </c>
      <c r="W10" s="16">
        <v>0.160714285714286</v>
      </c>
      <c r="X10" s="16">
        <v>9.0909090909090898E-2</v>
      </c>
      <c r="Y10" s="16">
        <v>9.6774193548387094E-2</v>
      </c>
      <c r="Z10" s="16"/>
      <c r="AA10" s="16">
        <v>0.106796116504854</v>
      </c>
      <c r="AB10" s="16">
        <v>9.5709570957095702E-2</v>
      </c>
      <c r="AC10" s="16"/>
      <c r="AD10" s="16">
        <v>0.146341463414634</v>
      </c>
      <c r="AE10" s="16">
        <v>4.5454545454545497E-2</v>
      </c>
      <c r="AF10" s="16">
        <v>0.16666666666666699</v>
      </c>
      <c r="AG10" s="16">
        <v>9.7560975609756101E-2</v>
      </c>
      <c r="AH10" s="16">
        <v>8.1081081081081099E-2</v>
      </c>
      <c r="AI10" s="16">
        <v>2.27272727272727E-2</v>
      </c>
      <c r="AJ10" s="16">
        <v>0.128205128205128</v>
      </c>
      <c r="AK10" s="16">
        <v>6.15384615384615E-2</v>
      </c>
      <c r="AL10" s="16">
        <v>0.05</v>
      </c>
      <c r="AM10" s="16">
        <v>0.16326530612244899</v>
      </c>
      <c r="AN10" s="16"/>
      <c r="AO10" s="16">
        <v>0.15923566878980899</v>
      </c>
      <c r="AP10" s="16">
        <v>5.5944055944055902E-2</v>
      </c>
      <c r="AQ10" s="16">
        <v>9.6153846153846201E-2</v>
      </c>
      <c r="AR10" s="16">
        <v>9.8360655737704902E-2</v>
      </c>
      <c r="AS10" s="16">
        <v>5.8823529411764698E-2</v>
      </c>
      <c r="AT10" s="16">
        <v>0</v>
      </c>
      <c r="AU10" s="16"/>
      <c r="AV10" s="16">
        <v>0</v>
      </c>
      <c r="AW10" s="16">
        <v>0.5</v>
      </c>
      <c r="AX10" s="16">
        <v>0.14516129032258099</v>
      </c>
      <c r="AY10" s="16">
        <v>0.25</v>
      </c>
      <c r="AZ10" s="16">
        <v>0</v>
      </c>
      <c r="BA10" s="16">
        <v>6.25E-2</v>
      </c>
      <c r="BB10" s="16">
        <v>8.1632653061224497E-2</v>
      </c>
      <c r="BC10" s="16">
        <v>7.1428571428571397E-2</v>
      </c>
      <c r="BD10" s="16">
        <v>0.2</v>
      </c>
      <c r="BE10" s="16">
        <v>0.08</v>
      </c>
      <c r="BF10" s="16">
        <v>4.4117647058823498E-2</v>
      </c>
      <c r="BG10" s="16">
        <v>0.16666666666666699</v>
      </c>
      <c r="BH10" s="16">
        <v>0.14893617021276601</v>
      </c>
      <c r="BI10" s="16">
        <v>7.69230769230769E-2</v>
      </c>
      <c r="BJ10" s="16">
        <v>0</v>
      </c>
      <c r="BK10" s="16">
        <v>0.157894736842105</v>
      </c>
      <c r="BL10" s="16">
        <v>0.11111111111111099</v>
      </c>
      <c r="BM10" s="16">
        <v>0.27272727272727298</v>
      </c>
      <c r="BN10" s="16">
        <v>6.25E-2</v>
      </c>
      <c r="BO10" s="16"/>
      <c r="BP10" s="16">
        <v>9.7799511002444994E-2</v>
      </c>
      <c r="BQ10" s="16"/>
      <c r="BR10" s="16">
        <v>0.10401891252955101</v>
      </c>
      <c r="BS10" s="16"/>
      <c r="BT10" s="16">
        <v>9.2537313432835805E-2</v>
      </c>
    </row>
    <row r="11" spans="2:72" ht="16" x14ac:dyDescent="0.2">
      <c r="B11" s="17" t="s">
        <v>90</v>
      </c>
      <c r="C11" s="18">
        <v>9.8231827111984298E-3</v>
      </c>
      <c r="D11" s="18">
        <v>1.00502512562814E-2</v>
      </c>
      <c r="E11" s="18">
        <v>0</v>
      </c>
      <c r="F11" s="18">
        <v>0</v>
      </c>
      <c r="G11" s="18">
        <v>0</v>
      </c>
      <c r="H11" s="18">
        <v>0</v>
      </c>
      <c r="I11" s="18">
        <v>1.6949152542372899E-2</v>
      </c>
      <c r="J11" s="18">
        <v>0</v>
      </c>
      <c r="K11" s="18">
        <v>0</v>
      </c>
      <c r="L11" s="18">
        <v>5.1282051282051301E-2</v>
      </c>
      <c r="M11" s="18">
        <v>0</v>
      </c>
      <c r="N11" s="18">
        <v>0</v>
      </c>
      <c r="O11" s="18">
        <v>0</v>
      </c>
      <c r="P11" s="18"/>
      <c r="Q11" s="18">
        <v>7.1428571428571397E-2</v>
      </c>
      <c r="R11" s="18">
        <v>0</v>
      </c>
      <c r="S11" s="18">
        <v>0</v>
      </c>
      <c r="T11" s="18">
        <v>0</v>
      </c>
      <c r="U11" s="18">
        <v>0</v>
      </c>
      <c r="V11" s="18">
        <v>1.9230769230769201E-2</v>
      </c>
      <c r="W11" s="18">
        <v>0</v>
      </c>
      <c r="X11" s="18">
        <v>1.8181818181818198E-2</v>
      </c>
      <c r="Y11" s="18">
        <v>8.0645161290322596E-3</v>
      </c>
      <c r="Z11" s="18"/>
      <c r="AA11" s="18">
        <v>9.7087378640776708E-3</v>
      </c>
      <c r="AB11" s="18">
        <v>9.9009900990098994E-3</v>
      </c>
      <c r="AC11" s="18"/>
      <c r="AD11" s="18">
        <v>4.8780487804878099E-2</v>
      </c>
      <c r="AE11" s="18">
        <v>0</v>
      </c>
      <c r="AF11" s="18">
        <v>0</v>
      </c>
      <c r="AG11" s="18">
        <v>2.4390243902439001E-2</v>
      </c>
      <c r="AH11" s="18">
        <v>0</v>
      </c>
      <c r="AI11" s="18">
        <v>0</v>
      </c>
      <c r="AJ11" s="18">
        <v>0</v>
      </c>
      <c r="AK11" s="18">
        <v>0</v>
      </c>
      <c r="AL11" s="18">
        <v>3.3333333333333298E-2</v>
      </c>
      <c r="AM11" s="18">
        <v>0</v>
      </c>
      <c r="AN11" s="18"/>
      <c r="AO11" s="18">
        <v>1.27388535031847E-2</v>
      </c>
      <c r="AP11" s="18">
        <v>1.3986013986014E-2</v>
      </c>
      <c r="AQ11" s="18">
        <v>9.6153846153846194E-3</v>
      </c>
      <c r="AR11" s="18">
        <v>0</v>
      </c>
      <c r="AS11" s="18">
        <v>0</v>
      </c>
      <c r="AT11" s="18">
        <v>0</v>
      </c>
      <c r="AU11" s="18"/>
      <c r="AV11" s="18">
        <v>0</v>
      </c>
      <c r="AW11" s="18">
        <v>0</v>
      </c>
      <c r="AX11" s="18">
        <v>0</v>
      </c>
      <c r="AY11" s="18">
        <v>0</v>
      </c>
      <c r="AZ11" s="18">
        <v>0</v>
      </c>
      <c r="BA11" s="18">
        <v>0</v>
      </c>
      <c r="BB11" s="18">
        <v>2.04081632653061E-2</v>
      </c>
      <c r="BC11" s="18">
        <v>7.1428571428571397E-2</v>
      </c>
      <c r="BD11" s="18">
        <v>0</v>
      </c>
      <c r="BE11" s="18">
        <v>0</v>
      </c>
      <c r="BF11" s="18">
        <v>0</v>
      </c>
      <c r="BG11" s="18">
        <v>0</v>
      </c>
      <c r="BH11" s="18">
        <v>4.2553191489361701E-2</v>
      </c>
      <c r="BI11" s="18">
        <v>0</v>
      </c>
      <c r="BJ11" s="18">
        <v>0</v>
      </c>
      <c r="BK11" s="18">
        <v>5.2631578947368397E-2</v>
      </c>
      <c r="BL11" s="18">
        <v>0</v>
      </c>
      <c r="BM11" s="18">
        <v>0</v>
      </c>
      <c r="BN11" s="18">
        <v>0</v>
      </c>
      <c r="BO11" s="18"/>
      <c r="BP11" s="18">
        <v>7.3349633251833697E-3</v>
      </c>
      <c r="BQ11" s="18"/>
      <c r="BR11" s="18">
        <v>9.4562647754137096E-3</v>
      </c>
      <c r="BS11" s="18"/>
      <c r="BT11" s="18">
        <v>1.1940298507462701E-2</v>
      </c>
    </row>
    <row r="12" spans="2:72" x14ac:dyDescent="0.2">
      <c r="B12" s="15" t="s">
        <v>297</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2:G19"/>
  <sheetViews>
    <sheetView showGridLines="0" topLeftCell="A6" workbookViewId="0">
      <pane xSplit="2" topLeftCell="C1" activePane="topRight" state="frozen"/>
      <selection pane="topRight" activeCell="B10" sqref="B10"/>
    </sheetView>
  </sheetViews>
  <sheetFormatPr baseColWidth="10" defaultColWidth="10.83203125" defaultRowHeight="15" x14ac:dyDescent="0.2"/>
  <cols>
    <col min="2" max="2" width="25.6640625" customWidth="1"/>
    <col min="3" max="7" width="20.6640625" customWidth="1"/>
  </cols>
  <sheetData>
    <row r="2" spans="2:7" ht="40" customHeight="1" x14ac:dyDescent="0.2">
      <c r="D2" s="35" t="s">
        <v>314</v>
      </c>
      <c r="E2" s="31"/>
      <c r="F2" s="31"/>
      <c r="G2" s="31"/>
    </row>
    <row r="6" spans="2:7" ht="50" customHeight="1" x14ac:dyDescent="0.2">
      <c r="B6" s="19" t="s">
        <v>14</v>
      </c>
      <c r="C6" s="19" t="s">
        <v>310</v>
      </c>
      <c r="D6" s="19" t="s">
        <v>311</v>
      </c>
      <c r="E6" s="19" t="s">
        <v>312</v>
      </c>
      <c r="F6" s="19" t="s">
        <v>313</v>
      </c>
    </row>
    <row r="7" spans="2:7" ht="16" x14ac:dyDescent="0.2">
      <c r="B7" s="17" t="s">
        <v>291</v>
      </c>
      <c r="C7" s="16">
        <v>0.48919449901768203</v>
      </c>
      <c r="D7" s="16">
        <v>0.45186640471512801</v>
      </c>
      <c r="E7" s="16">
        <v>0.522593320235756</v>
      </c>
      <c r="F7" s="16">
        <v>0.46954813359528502</v>
      </c>
    </row>
    <row r="8" spans="2:7" ht="16" x14ac:dyDescent="0.2">
      <c r="B8" s="17" t="s">
        <v>292</v>
      </c>
      <c r="C8" s="16">
        <v>0.34184675834970502</v>
      </c>
      <c r="D8" s="16">
        <v>0.38703339882121801</v>
      </c>
      <c r="E8" s="16">
        <v>0.33202357563850698</v>
      </c>
      <c r="F8" s="16">
        <v>0.43222003929273101</v>
      </c>
    </row>
    <row r="9" spans="2:7" ht="32" x14ac:dyDescent="0.2">
      <c r="B9" s="17" t="s">
        <v>293</v>
      </c>
      <c r="C9" s="16">
        <v>0.113948919449902</v>
      </c>
      <c r="D9" s="16">
        <v>0.113948919449902</v>
      </c>
      <c r="E9" s="16">
        <v>9.4302554027504898E-2</v>
      </c>
      <c r="F9" s="16">
        <v>7.8585461689587396E-2</v>
      </c>
    </row>
    <row r="10" spans="2:7" ht="16" x14ac:dyDescent="0.2">
      <c r="B10" s="17" t="s">
        <v>294</v>
      </c>
      <c r="C10" s="16">
        <v>4.5186640471512801E-2</v>
      </c>
      <c r="D10" s="16">
        <v>3.3398821218074699E-2</v>
      </c>
      <c r="E10" s="16">
        <v>3.3398821218074699E-2</v>
      </c>
      <c r="F10" s="16">
        <v>1.37524557956778E-2</v>
      </c>
    </row>
    <row r="11" spans="2:7" ht="16" x14ac:dyDescent="0.2">
      <c r="B11" s="17" t="s">
        <v>295</v>
      </c>
      <c r="C11" s="16">
        <v>7.8585461689587403E-3</v>
      </c>
      <c r="D11" s="16">
        <v>9.8231827111984298E-3</v>
      </c>
      <c r="E11" s="16">
        <v>1.5717092337917501E-2</v>
      </c>
      <c r="F11" s="16">
        <v>3.9292730844793702E-3</v>
      </c>
    </row>
    <row r="12" spans="2:7" ht="16" x14ac:dyDescent="0.2">
      <c r="B12" s="23" t="s">
        <v>90</v>
      </c>
      <c r="C12" s="24">
        <v>1.9646365422396899E-3</v>
      </c>
      <c r="D12" s="24">
        <v>3.9292730844793702E-3</v>
      </c>
      <c r="E12" s="24">
        <v>1.9646365422396899E-3</v>
      </c>
      <c r="F12" s="24">
        <v>1.9646365422396899E-3</v>
      </c>
    </row>
    <row r="13" spans="2:7" x14ac:dyDescent="0.2">
      <c r="B13" s="15" t="s">
        <v>297</v>
      </c>
      <c r="C13" s="15"/>
      <c r="D13" s="15"/>
      <c r="E13" s="15"/>
      <c r="F13" s="15"/>
    </row>
    <row r="14" spans="2:7" x14ac:dyDescent="0.2">
      <c r="B14" t="s">
        <v>93</v>
      </c>
    </row>
    <row r="15" spans="2:7" x14ac:dyDescent="0.2">
      <c r="B15" t="s">
        <v>94</v>
      </c>
    </row>
    <row r="19" spans="2:2" x14ac:dyDescent="0.2">
      <c r="B19" s="8" t="str">
        <f>HYPERLINK("#'Contents'!A1", "Return to Contents")</f>
        <v>Return to Contents</v>
      </c>
    </row>
  </sheetData>
  <mergeCells count="1">
    <mergeCell ref="D2:G2"/>
  </mergeCells>
  <pageMargins left="0.7" right="0.7" top="0.75" bottom="0.75" header="0.3" footer="0.3"/>
  <pageSetup paperSize="9" orientation="portrait" horizontalDpi="300" verticalDpi="30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BT18"/>
  <sheetViews>
    <sheetView showGridLines="0" topLeftCell="A6" workbookViewId="0">
      <pane xSplit="2" topLeftCell="C1" activePane="topRight" state="frozen"/>
      <selection pane="topRight" activeCell="I13" sqref="I13"/>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315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0.46954813359528502</v>
      </c>
      <c r="D8" s="16">
        <v>0.52763819095477404</v>
      </c>
      <c r="E8" s="16">
        <v>0.34883720930232598</v>
      </c>
      <c r="F8" s="16">
        <v>0.33333333333333298</v>
      </c>
      <c r="G8" s="16">
        <v>0.39393939393939398</v>
      </c>
      <c r="H8" s="16">
        <v>0.48</v>
      </c>
      <c r="I8" s="16">
        <v>0.55932203389830504</v>
      </c>
      <c r="J8" s="16">
        <v>0.33333333333333298</v>
      </c>
      <c r="K8" s="16">
        <v>0.476190476190476</v>
      </c>
      <c r="L8" s="16">
        <v>0.46153846153846201</v>
      </c>
      <c r="M8" s="16">
        <v>0.33333333333333298</v>
      </c>
      <c r="N8" s="16">
        <v>0.5</v>
      </c>
      <c r="O8" s="16">
        <v>0.4</v>
      </c>
      <c r="P8" s="16"/>
      <c r="Q8" s="16">
        <v>0.14285714285714299</v>
      </c>
      <c r="R8" s="16">
        <v>0.33333333333333298</v>
      </c>
      <c r="S8" s="16">
        <v>0.29411764705882398</v>
      </c>
      <c r="T8" s="16">
        <v>0.483870967741935</v>
      </c>
      <c r="U8" s="16">
        <v>0.45833333333333298</v>
      </c>
      <c r="V8" s="16">
        <v>0.51923076923076905</v>
      </c>
      <c r="W8" s="16">
        <v>0.30357142857142899</v>
      </c>
      <c r="X8" s="16">
        <v>0.45454545454545497</v>
      </c>
      <c r="Y8" s="16">
        <v>0.53629032258064502</v>
      </c>
      <c r="Z8" s="16"/>
      <c r="AA8" s="16">
        <v>0.39320388349514601</v>
      </c>
      <c r="AB8" s="16">
        <v>0.52145214521452099</v>
      </c>
      <c r="AC8" s="16"/>
      <c r="AD8" s="16">
        <v>0.36585365853658502</v>
      </c>
      <c r="AE8" s="16">
        <v>0.31818181818181801</v>
      </c>
      <c r="AF8" s="16">
        <v>0.22222222222222199</v>
      </c>
      <c r="AG8" s="16">
        <v>0.51219512195121997</v>
      </c>
      <c r="AH8" s="16">
        <v>0.40540540540540498</v>
      </c>
      <c r="AI8" s="16">
        <v>0.36363636363636398</v>
      </c>
      <c r="AJ8" s="16">
        <v>0.5</v>
      </c>
      <c r="AK8" s="16">
        <v>0.52307692307692299</v>
      </c>
      <c r="AL8" s="16">
        <v>0.51666666666666705</v>
      </c>
      <c r="AM8" s="16">
        <v>0.56122448979591799</v>
      </c>
      <c r="AN8" s="16"/>
      <c r="AO8" s="16">
        <v>0.34394904458598702</v>
      </c>
      <c r="AP8" s="16">
        <v>0.482517482517482</v>
      </c>
      <c r="AQ8" s="16">
        <v>0.47115384615384598</v>
      </c>
      <c r="AR8" s="16">
        <v>0.50819672131147497</v>
      </c>
      <c r="AS8" s="16">
        <v>0.82352941176470595</v>
      </c>
      <c r="AT8" s="16">
        <v>0.83333333333333304</v>
      </c>
      <c r="AU8" s="16"/>
      <c r="AV8" s="16">
        <v>0.5</v>
      </c>
      <c r="AW8" s="16">
        <v>0.5</v>
      </c>
      <c r="AX8" s="16">
        <v>0.70967741935483897</v>
      </c>
      <c r="AY8" s="16">
        <v>0.375</v>
      </c>
      <c r="AZ8" s="16">
        <v>0</v>
      </c>
      <c r="BA8" s="16">
        <v>0.5</v>
      </c>
      <c r="BB8" s="16">
        <v>0.469387755102041</v>
      </c>
      <c r="BC8" s="16">
        <v>0.28571428571428598</v>
      </c>
      <c r="BD8" s="16">
        <v>0.2</v>
      </c>
      <c r="BE8" s="16">
        <v>0.52</v>
      </c>
      <c r="BF8" s="16">
        <v>0.441176470588235</v>
      </c>
      <c r="BG8" s="16">
        <v>0.33333333333333298</v>
      </c>
      <c r="BH8" s="16">
        <v>0.319148936170213</v>
      </c>
      <c r="BI8" s="16">
        <v>0.38461538461538503</v>
      </c>
      <c r="BJ8" s="16">
        <v>0.14285714285714299</v>
      </c>
      <c r="BK8" s="16">
        <v>0.21052631578947401</v>
      </c>
      <c r="BL8" s="16">
        <v>0.55555555555555602</v>
      </c>
      <c r="BM8" s="16">
        <v>0.36363636363636398</v>
      </c>
      <c r="BN8" s="16">
        <v>0.5</v>
      </c>
      <c r="BO8" s="16"/>
      <c r="BP8" s="16">
        <v>0.50611246943765298</v>
      </c>
      <c r="BQ8" s="16"/>
      <c r="BR8" s="16">
        <v>0.46808510638297901</v>
      </c>
      <c r="BS8" s="16"/>
      <c r="BT8" s="16">
        <v>0.52238805970149205</v>
      </c>
    </row>
    <row r="9" spans="2:72" ht="16" x14ac:dyDescent="0.2">
      <c r="B9" s="17" t="s">
        <v>292</v>
      </c>
      <c r="C9" s="16">
        <v>0.43222003929273101</v>
      </c>
      <c r="D9" s="16">
        <v>0.40201005025125602</v>
      </c>
      <c r="E9" s="16">
        <v>0.581395348837209</v>
      </c>
      <c r="F9" s="16">
        <v>0.42857142857142899</v>
      </c>
      <c r="G9" s="16">
        <v>0.51515151515151503</v>
      </c>
      <c r="H9" s="16">
        <v>0.32</v>
      </c>
      <c r="I9" s="16">
        <v>0.338983050847458</v>
      </c>
      <c r="J9" s="16">
        <v>0.55555555555555602</v>
      </c>
      <c r="K9" s="16">
        <v>0.476190476190476</v>
      </c>
      <c r="L9" s="16">
        <v>0.41025641025641002</v>
      </c>
      <c r="M9" s="16">
        <v>0.476190476190476</v>
      </c>
      <c r="N9" s="16">
        <v>0.4375</v>
      </c>
      <c r="O9" s="16">
        <v>0.6</v>
      </c>
      <c r="P9" s="16"/>
      <c r="Q9" s="16">
        <v>0.57142857142857095</v>
      </c>
      <c r="R9" s="16">
        <v>0.5</v>
      </c>
      <c r="S9" s="16">
        <v>0.58823529411764697</v>
      </c>
      <c r="T9" s="16">
        <v>0.41935483870967699</v>
      </c>
      <c r="U9" s="16">
        <v>0.41666666666666702</v>
      </c>
      <c r="V9" s="16">
        <v>0.34615384615384598</v>
      </c>
      <c r="W9" s="16">
        <v>0.53571428571428603</v>
      </c>
      <c r="X9" s="16">
        <v>0.49090909090909102</v>
      </c>
      <c r="Y9" s="16">
        <v>0.39516129032258102</v>
      </c>
      <c r="Z9" s="16"/>
      <c r="AA9" s="16">
        <v>0.461165048543689</v>
      </c>
      <c r="AB9" s="16">
        <v>0.41254125412541298</v>
      </c>
      <c r="AC9" s="16"/>
      <c r="AD9" s="16">
        <v>0.39024390243902402</v>
      </c>
      <c r="AE9" s="16">
        <v>0.54545454545454497</v>
      </c>
      <c r="AF9" s="16">
        <v>0.55555555555555602</v>
      </c>
      <c r="AG9" s="16">
        <v>0.39024390243902402</v>
      </c>
      <c r="AH9" s="16">
        <v>0.40540540540540498</v>
      </c>
      <c r="AI9" s="16">
        <v>0.52272727272727304</v>
      </c>
      <c r="AJ9" s="16">
        <v>0.42307692307692302</v>
      </c>
      <c r="AK9" s="16">
        <v>0.43076923076923102</v>
      </c>
      <c r="AL9" s="16">
        <v>0.4</v>
      </c>
      <c r="AM9" s="16">
        <v>0.41836734693877597</v>
      </c>
      <c r="AN9" s="16"/>
      <c r="AO9" s="16">
        <v>0.46496815286624199</v>
      </c>
      <c r="AP9" s="16">
        <v>0.47552447552447602</v>
      </c>
      <c r="AQ9" s="16">
        <v>0.43269230769230799</v>
      </c>
      <c r="AR9" s="16">
        <v>0.42622950819672101</v>
      </c>
      <c r="AS9" s="16">
        <v>0.17647058823529399</v>
      </c>
      <c r="AT9" s="16">
        <v>0.16666666666666699</v>
      </c>
      <c r="AU9" s="16"/>
      <c r="AV9" s="16">
        <v>0.33333333333333298</v>
      </c>
      <c r="AW9" s="16">
        <v>0.5</v>
      </c>
      <c r="AX9" s="16">
        <v>0.25806451612903197</v>
      </c>
      <c r="AY9" s="16">
        <v>0.5</v>
      </c>
      <c r="AZ9" s="16">
        <v>0</v>
      </c>
      <c r="BA9" s="16">
        <v>0.40625</v>
      </c>
      <c r="BB9" s="16">
        <v>0.469387755102041</v>
      </c>
      <c r="BC9" s="16">
        <v>0.57142857142857095</v>
      </c>
      <c r="BD9" s="16">
        <v>0.6</v>
      </c>
      <c r="BE9" s="16">
        <v>0.4</v>
      </c>
      <c r="BF9" s="16">
        <v>0.42647058823529399</v>
      </c>
      <c r="BG9" s="16">
        <v>0.66666666666666696</v>
      </c>
      <c r="BH9" s="16">
        <v>0.55319148936170204</v>
      </c>
      <c r="BI9" s="16">
        <v>0.53846153846153799</v>
      </c>
      <c r="BJ9" s="16">
        <v>0.85714285714285698</v>
      </c>
      <c r="BK9" s="16">
        <v>0.63157894736842102</v>
      </c>
      <c r="BL9" s="16">
        <v>0.27777777777777801</v>
      </c>
      <c r="BM9" s="16">
        <v>0.36363636363636398</v>
      </c>
      <c r="BN9" s="16">
        <v>0.4375</v>
      </c>
      <c r="BO9" s="16"/>
      <c r="BP9" s="16">
        <v>0.42298288508557502</v>
      </c>
      <c r="BQ9" s="16"/>
      <c r="BR9" s="16">
        <v>0.43735224586288401</v>
      </c>
      <c r="BS9" s="16"/>
      <c r="BT9" s="16">
        <v>0.39402985074626901</v>
      </c>
    </row>
    <row r="10" spans="2:72" ht="32" x14ac:dyDescent="0.2">
      <c r="B10" s="17" t="s">
        <v>293</v>
      </c>
      <c r="C10" s="16">
        <v>7.8585461689587396E-2</v>
      </c>
      <c r="D10" s="16">
        <v>6.0301507537688398E-2</v>
      </c>
      <c r="E10" s="16">
        <v>4.6511627906976702E-2</v>
      </c>
      <c r="F10" s="16">
        <v>0.238095238095238</v>
      </c>
      <c r="G10" s="16">
        <v>6.0606060606060601E-2</v>
      </c>
      <c r="H10" s="16">
        <v>0.2</v>
      </c>
      <c r="I10" s="16">
        <v>8.4745762711864403E-2</v>
      </c>
      <c r="J10" s="16">
        <v>0</v>
      </c>
      <c r="K10" s="16">
        <v>4.7619047619047603E-2</v>
      </c>
      <c r="L10" s="16">
        <v>0.102564102564103</v>
      </c>
      <c r="M10" s="16">
        <v>0.14285714285714299</v>
      </c>
      <c r="N10" s="16">
        <v>6.25E-2</v>
      </c>
      <c r="O10" s="16">
        <v>0</v>
      </c>
      <c r="P10" s="16"/>
      <c r="Q10" s="16">
        <v>0.214285714285714</v>
      </c>
      <c r="R10" s="16">
        <v>0</v>
      </c>
      <c r="S10" s="16">
        <v>0.11764705882352899</v>
      </c>
      <c r="T10" s="16">
        <v>9.6774193548387094E-2</v>
      </c>
      <c r="U10" s="16">
        <v>8.3333333333333301E-2</v>
      </c>
      <c r="V10" s="16">
        <v>9.6153846153846201E-2</v>
      </c>
      <c r="W10" s="16">
        <v>0.14285714285714299</v>
      </c>
      <c r="X10" s="16">
        <v>3.6363636363636397E-2</v>
      </c>
      <c r="Y10" s="16">
        <v>6.0483870967741903E-2</v>
      </c>
      <c r="Z10" s="16"/>
      <c r="AA10" s="16">
        <v>0.111650485436893</v>
      </c>
      <c r="AB10" s="16">
        <v>5.6105610561056098E-2</v>
      </c>
      <c r="AC10" s="16"/>
      <c r="AD10" s="16">
        <v>0.17073170731707299</v>
      </c>
      <c r="AE10" s="16">
        <v>4.5454545454545497E-2</v>
      </c>
      <c r="AF10" s="16">
        <v>0.16666666666666699</v>
      </c>
      <c r="AG10" s="16">
        <v>9.7560975609756101E-2</v>
      </c>
      <c r="AH10" s="16">
        <v>8.1081081081081099E-2</v>
      </c>
      <c r="AI10" s="16">
        <v>0.11363636363636399</v>
      </c>
      <c r="AJ10" s="16">
        <v>7.69230769230769E-2</v>
      </c>
      <c r="AK10" s="16">
        <v>4.6153846153846198E-2</v>
      </c>
      <c r="AL10" s="16">
        <v>8.3333333333333301E-2</v>
      </c>
      <c r="AM10" s="16">
        <v>2.04081632653061E-2</v>
      </c>
      <c r="AN10" s="16"/>
      <c r="AO10" s="16">
        <v>0.14012738853503201</v>
      </c>
      <c r="AP10" s="16">
        <v>3.4965034965035002E-2</v>
      </c>
      <c r="AQ10" s="16">
        <v>8.6538461538461495E-2</v>
      </c>
      <c r="AR10" s="16">
        <v>6.5573770491803296E-2</v>
      </c>
      <c r="AS10" s="16">
        <v>0</v>
      </c>
      <c r="AT10" s="16">
        <v>0</v>
      </c>
      <c r="AU10" s="16"/>
      <c r="AV10" s="16">
        <v>0.16666666666666699</v>
      </c>
      <c r="AW10" s="16">
        <v>0</v>
      </c>
      <c r="AX10" s="16">
        <v>3.2258064516128997E-2</v>
      </c>
      <c r="AY10" s="16">
        <v>0.125</v>
      </c>
      <c r="AZ10" s="16">
        <v>1</v>
      </c>
      <c r="BA10" s="16">
        <v>6.25E-2</v>
      </c>
      <c r="BB10" s="16">
        <v>4.08163265306122E-2</v>
      </c>
      <c r="BC10" s="16">
        <v>0.14285714285714299</v>
      </c>
      <c r="BD10" s="16">
        <v>0</v>
      </c>
      <c r="BE10" s="16">
        <v>7.1999999999999995E-2</v>
      </c>
      <c r="BF10" s="16">
        <v>0.11764705882352899</v>
      </c>
      <c r="BG10" s="16">
        <v>0</v>
      </c>
      <c r="BH10" s="16">
        <v>0.12765957446808501</v>
      </c>
      <c r="BI10" s="16">
        <v>7.69230769230769E-2</v>
      </c>
      <c r="BJ10" s="16">
        <v>0</v>
      </c>
      <c r="BK10" s="16">
        <v>5.2631578947368397E-2</v>
      </c>
      <c r="BL10" s="16">
        <v>0.11111111111111099</v>
      </c>
      <c r="BM10" s="16">
        <v>9.0909090909090898E-2</v>
      </c>
      <c r="BN10" s="16">
        <v>6.25E-2</v>
      </c>
      <c r="BO10" s="16"/>
      <c r="BP10" s="16">
        <v>6.6014669926650393E-2</v>
      </c>
      <c r="BQ10" s="16"/>
      <c r="BR10" s="16">
        <v>8.0378250591016595E-2</v>
      </c>
      <c r="BS10" s="16"/>
      <c r="BT10" s="16">
        <v>6.5671641791044802E-2</v>
      </c>
    </row>
    <row r="11" spans="2:72" ht="16" x14ac:dyDescent="0.2">
      <c r="B11" s="17" t="s">
        <v>294</v>
      </c>
      <c r="C11" s="16">
        <v>1.37524557956778E-2</v>
      </c>
      <c r="D11" s="16">
        <v>1.00502512562814E-2</v>
      </c>
      <c r="E11" s="16">
        <v>2.32558139534884E-2</v>
      </c>
      <c r="F11" s="16">
        <v>0</v>
      </c>
      <c r="G11" s="16">
        <v>3.03030303030303E-2</v>
      </c>
      <c r="H11" s="16">
        <v>0</v>
      </c>
      <c r="I11" s="16">
        <v>1.6949152542372899E-2</v>
      </c>
      <c r="J11" s="16">
        <v>3.7037037037037E-2</v>
      </c>
      <c r="K11" s="16">
        <v>0</v>
      </c>
      <c r="L11" s="16">
        <v>0</v>
      </c>
      <c r="M11" s="16">
        <v>4.7619047619047603E-2</v>
      </c>
      <c r="N11" s="16">
        <v>0</v>
      </c>
      <c r="O11" s="16">
        <v>0</v>
      </c>
      <c r="P11" s="16"/>
      <c r="Q11" s="16">
        <v>7.1428571428571397E-2</v>
      </c>
      <c r="R11" s="16">
        <v>0</v>
      </c>
      <c r="S11" s="16">
        <v>0</v>
      </c>
      <c r="T11" s="16">
        <v>0</v>
      </c>
      <c r="U11" s="16">
        <v>4.1666666666666699E-2</v>
      </c>
      <c r="V11" s="16">
        <v>1.9230769230769201E-2</v>
      </c>
      <c r="W11" s="16">
        <v>1.7857142857142901E-2</v>
      </c>
      <c r="X11" s="16">
        <v>1.8181818181818198E-2</v>
      </c>
      <c r="Y11" s="16">
        <v>8.0645161290322596E-3</v>
      </c>
      <c r="Z11" s="16"/>
      <c r="AA11" s="16">
        <v>1.94174757281553E-2</v>
      </c>
      <c r="AB11" s="16">
        <v>9.9009900990098994E-3</v>
      </c>
      <c r="AC11" s="16"/>
      <c r="AD11" s="16">
        <v>0</v>
      </c>
      <c r="AE11" s="16">
        <v>9.0909090909090898E-2</v>
      </c>
      <c r="AF11" s="16">
        <v>5.5555555555555601E-2</v>
      </c>
      <c r="AG11" s="16">
        <v>0</v>
      </c>
      <c r="AH11" s="16">
        <v>0.108108108108108</v>
      </c>
      <c r="AI11" s="16">
        <v>0</v>
      </c>
      <c r="AJ11" s="16">
        <v>0</v>
      </c>
      <c r="AK11" s="16">
        <v>0</v>
      </c>
      <c r="AL11" s="16">
        <v>0</v>
      </c>
      <c r="AM11" s="16">
        <v>0</v>
      </c>
      <c r="AN11" s="16"/>
      <c r="AO11" s="16">
        <v>3.1847133757961797E-2</v>
      </c>
      <c r="AP11" s="16">
        <v>6.9930069930069904E-3</v>
      </c>
      <c r="AQ11" s="16">
        <v>9.6153846153846194E-3</v>
      </c>
      <c r="AR11" s="16">
        <v>0</v>
      </c>
      <c r="AS11" s="16">
        <v>0</v>
      </c>
      <c r="AT11" s="16">
        <v>0</v>
      </c>
      <c r="AU11" s="16"/>
      <c r="AV11" s="16">
        <v>0</v>
      </c>
      <c r="AW11" s="16">
        <v>0</v>
      </c>
      <c r="AX11" s="16">
        <v>0</v>
      </c>
      <c r="AY11" s="16">
        <v>0</v>
      </c>
      <c r="AZ11" s="16">
        <v>0</v>
      </c>
      <c r="BA11" s="16">
        <v>3.125E-2</v>
      </c>
      <c r="BB11" s="16">
        <v>2.04081632653061E-2</v>
      </c>
      <c r="BC11" s="16">
        <v>0</v>
      </c>
      <c r="BD11" s="16">
        <v>0.2</v>
      </c>
      <c r="BE11" s="16">
        <v>0</v>
      </c>
      <c r="BF11" s="16">
        <v>1.4705882352941201E-2</v>
      </c>
      <c r="BG11" s="16">
        <v>0</v>
      </c>
      <c r="BH11" s="16">
        <v>0</v>
      </c>
      <c r="BI11" s="16">
        <v>0</v>
      </c>
      <c r="BJ11" s="16">
        <v>0</v>
      </c>
      <c r="BK11" s="16">
        <v>5.2631578947368397E-2</v>
      </c>
      <c r="BL11" s="16">
        <v>5.5555555555555601E-2</v>
      </c>
      <c r="BM11" s="16">
        <v>9.0909090909090898E-2</v>
      </c>
      <c r="BN11" s="16">
        <v>0</v>
      </c>
      <c r="BO11" s="16"/>
      <c r="BP11" s="16">
        <v>2.4449877750611199E-3</v>
      </c>
      <c r="BQ11" s="16"/>
      <c r="BR11" s="16">
        <v>7.09219858156028E-3</v>
      </c>
      <c r="BS11" s="16"/>
      <c r="BT11" s="16">
        <v>1.1940298507462701E-2</v>
      </c>
    </row>
    <row r="12" spans="2:72" ht="16" x14ac:dyDescent="0.2">
      <c r="B12" s="17" t="s">
        <v>295</v>
      </c>
      <c r="C12" s="16">
        <v>3.9292730844793702E-3</v>
      </c>
      <c r="D12" s="16">
        <v>0</v>
      </c>
      <c r="E12" s="16">
        <v>0</v>
      </c>
      <c r="F12" s="16">
        <v>0</v>
      </c>
      <c r="G12" s="16">
        <v>0</v>
      </c>
      <c r="H12" s="16">
        <v>0</v>
      </c>
      <c r="I12" s="16">
        <v>0</v>
      </c>
      <c r="J12" s="16">
        <v>7.4074074074074098E-2</v>
      </c>
      <c r="K12" s="16">
        <v>0</v>
      </c>
      <c r="L12" s="16">
        <v>0</v>
      </c>
      <c r="M12" s="16">
        <v>0</v>
      </c>
      <c r="N12" s="16">
        <v>0</v>
      </c>
      <c r="O12" s="16">
        <v>0</v>
      </c>
      <c r="P12" s="16"/>
      <c r="Q12" s="16">
        <v>0</v>
      </c>
      <c r="R12" s="16">
        <v>0.16666666666666699</v>
      </c>
      <c r="S12" s="16">
        <v>0</v>
      </c>
      <c r="T12" s="16">
        <v>0</v>
      </c>
      <c r="U12" s="16">
        <v>0</v>
      </c>
      <c r="V12" s="16">
        <v>0</v>
      </c>
      <c r="W12" s="16">
        <v>0</v>
      </c>
      <c r="X12" s="16">
        <v>0</v>
      </c>
      <c r="Y12" s="16">
        <v>0</v>
      </c>
      <c r="Z12" s="16"/>
      <c r="AA12" s="16">
        <v>9.7087378640776708E-3</v>
      </c>
      <c r="AB12" s="16">
        <v>0</v>
      </c>
      <c r="AC12" s="16"/>
      <c r="AD12" s="16">
        <v>4.8780487804878099E-2</v>
      </c>
      <c r="AE12" s="16">
        <v>0</v>
      </c>
      <c r="AF12" s="16">
        <v>0</v>
      </c>
      <c r="AG12" s="16">
        <v>0</v>
      </c>
      <c r="AH12" s="16">
        <v>0</v>
      </c>
      <c r="AI12" s="16">
        <v>0</v>
      </c>
      <c r="AJ12" s="16">
        <v>0</v>
      </c>
      <c r="AK12" s="16">
        <v>0</v>
      </c>
      <c r="AL12" s="16">
        <v>0</v>
      </c>
      <c r="AM12" s="16">
        <v>0</v>
      </c>
      <c r="AN12" s="16"/>
      <c r="AO12" s="16">
        <v>1.27388535031847E-2</v>
      </c>
      <c r="AP12" s="16">
        <v>0</v>
      </c>
      <c r="AQ12" s="16">
        <v>0</v>
      </c>
      <c r="AR12" s="16">
        <v>0</v>
      </c>
      <c r="AS12" s="16">
        <v>0</v>
      </c>
      <c r="AT12" s="16">
        <v>0</v>
      </c>
      <c r="AU12" s="16"/>
      <c r="AV12" s="16">
        <v>0</v>
      </c>
      <c r="AW12" s="16">
        <v>0</v>
      </c>
      <c r="AX12" s="16">
        <v>0</v>
      </c>
      <c r="AY12" s="16">
        <v>0</v>
      </c>
      <c r="AZ12" s="16">
        <v>0</v>
      </c>
      <c r="BA12" s="16">
        <v>0</v>
      </c>
      <c r="BB12" s="16">
        <v>0</v>
      </c>
      <c r="BC12" s="16">
        <v>0</v>
      </c>
      <c r="BD12" s="16">
        <v>0</v>
      </c>
      <c r="BE12" s="16">
        <v>8.0000000000000002E-3</v>
      </c>
      <c r="BF12" s="16">
        <v>0</v>
      </c>
      <c r="BG12" s="16">
        <v>0</v>
      </c>
      <c r="BH12" s="16">
        <v>0</v>
      </c>
      <c r="BI12" s="16">
        <v>0</v>
      </c>
      <c r="BJ12" s="16">
        <v>0</v>
      </c>
      <c r="BK12" s="16">
        <v>0</v>
      </c>
      <c r="BL12" s="16">
        <v>0</v>
      </c>
      <c r="BM12" s="16">
        <v>9.0909090909090898E-2</v>
      </c>
      <c r="BN12" s="16">
        <v>0</v>
      </c>
      <c r="BO12" s="16"/>
      <c r="BP12" s="16">
        <v>0</v>
      </c>
      <c r="BQ12" s="16"/>
      <c r="BR12" s="16">
        <v>4.72813238770686E-3</v>
      </c>
      <c r="BS12" s="16"/>
      <c r="BT12" s="16">
        <v>2.9850746268656699E-3</v>
      </c>
    </row>
    <row r="13" spans="2:72" ht="16" x14ac:dyDescent="0.2">
      <c r="B13" s="25" t="s">
        <v>90</v>
      </c>
      <c r="C13" s="24">
        <v>1.9646365422396899E-3</v>
      </c>
      <c r="D13" s="24">
        <v>0</v>
      </c>
      <c r="E13" s="24">
        <v>0</v>
      </c>
      <c r="F13" s="24">
        <v>0</v>
      </c>
      <c r="G13" s="24">
        <v>0</v>
      </c>
      <c r="H13" s="24">
        <v>0</v>
      </c>
      <c r="I13" s="24">
        <v>0</v>
      </c>
      <c r="J13" s="24">
        <v>0</v>
      </c>
      <c r="K13" s="24">
        <v>0</v>
      </c>
      <c r="L13" s="24">
        <v>2.5641025641025599E-2</v>
      </c>
      <c r="M13" s="24">
        <v>0</v>
      </c>
      <c r="N13" s="24">
        <v>0</v>
      </c>
      <c r="O13" s="24">
        <v>0</v>
      </c>
      <c r="P13" s="24"/>
      <c r="Q13" s="24">
        <v>0</v>
      </c>
      <c r="R13" s="24">
        <v>0</v>
      </c>
      <c r="S13" s="24">
        <v>0</v>
      </c>
      <c r="T13" s="24">
        <v>0</v>
      </c>
      <c r="U13" s="24">
        <v>0</v>
      </c>
      <c r="V13" s="24">
        <v>1.9230769230769201E-2</v>
      </c>
      <c r="W13" s="24">
        <v>0</v>
      </c>
      <c r="X13" s="24">
        <v>0</v>
      </c>
      <c r="Y13" s="24">
        <v>0</v>
      </c>
      <c r="Z13" s="24"/>
      <c r="AA13" s="24">
        <v>4.8543689320388302E-3</v>
      </c>
      <c r="AB13" s="24">
        <v>0</v>
      </c>
      <c r="AC13" s="24"/>
      <c r="AD13" s="24">
        <v>2.4390243902439001E-2</v>
      </c>
      <c r="AE13" s="24">
        <v>0</v>
      </c>
      <c r="AF13" s="24">
        <v>0</v>
      </c>
      <c r="AG13" s="24">
        <v>0</v>
      </c>
      <c r="AH13" s="24">
        <v>0</v>
      </c>
      <c r="AI13" s="24">
        <v>0</v>
      </c>
      <c r="AJ13" s="24">
        <v>0</v>
      </c>
      <c r="AK13" s="24">
        <v>0</v>
      </c>
      <c r="AL13" s="24">
        <v>0</v>
      </c>
      <c r="AM13" s="24">
        <v>0</v>
      </c>
      <c r="AN13" s="24"/>
      <c r="AO13" s="24">
        <v>6.3694267515923596E-3</v>
      </c>
      <c r="AP13" s="24">
        <v>0</v>
      </c>
      <c r="AQ13" s="24">
        <v>0</v>
      </c>
      <c r="AR13" s="24">
        <v>0</v>
      </c>
      <c r="AS13" s="24">
        <v>0</v>
      </c>
      <c r="AT13" s="24">
        <v>0</v>
      </c>
      <c r="AU13" s="24"/>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5.2631578947368397E-2</v>
      </c>
      <c r="BL13" s="24">
        <v>0</v>
      </c>
      <c r="BM13" s="24">
        <v>0</v>
      </c>
      <c r="BN13" s="24">
        <v>0</v>
      </c>
      <c r="BO13" s="24"/>
      <c r="BP13" s="24">
        <v>2.4449877750611199E-3</v>
      </c>
      <c r="BQ13" s="24"/>
      <c r="BR13" s="24">
        <v>2.36406619385343E-3</v>
      </c>
      <c r="BS13" s="24"/>
      <c r="BT13" s="24">
        <v>2.9850746268656699E-3</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BT18"/>
  <sheetViews>
    <sheetView showGridLines="0" workbookViewId="0">
      <pane xSplit="2" topLeftCell="C1" activePane="topRight" state="frozen"/>
      <selection pane="topRight" activeCell="B2" sqref="B2"/>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316</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0.48919449901768203</v>
      </c>
      <c r="D8" s="16">
        <v>0.53266331658291499</v>
      </c>
      <c r="E8" s="16">
        <v>0.46511627906976699</v>
      </c>
      <c r="F8" s="16">
        <v>0.42857142857142899</v>
      </c>
      <c r="G8" s="16">
        <v>0.60606060606060597</v>
      </c>
      <c r="H8" s="16">
        <v>0.36</v>
      </c>
      <c r="I8" s="16">
        <v>0.49152542372881403</v>
      </c>
      <c r="J8" s="16">
        <v>0.33333333333333298</v>
      </c>
      <c r="K8" s="16">
        <v>0.52380952380952395</v>
      </c>
      <c r="L8" s="16">
        <v>0.46153846153846201</v>
      </c>
      <c r="M8" s="16">
        <v>0.28571428571428598</v>
      </c>
      <c r="N8" s="16">
        <v>0.5625</v>
      </c>
      <c r="O8" s="16">
        <v>0.6</v>
      </c>
      <c r="P8" s="16"/>
      <c r="Q8" s="16">
        <v>0.35714285714285698</v>
      </c>
      <c r="R8" s="16">
        <v>0.33333333333333298</v>
      </c>
      <c r="S8" s="16">
        <v>0.29411764705882398</v>
      </c>
      <c r="T8" s="16">
        <v>0.51612903225806495</v>
      </c>
      <c r="U8" s="16">
        <v>0.5</v>
      </c>
      <c r="V8" s="16">
        <v>0.36538461538461497</v>
      </c>
      <c r="W8" s="16">
        <v>0.375</v>
      </c>
      <c r="X8" s="16">
        <v>0.43636363636363601</v>
      </c>
      <c r="Y8" s="16">
        <v>0.57661290322580605</v>
      </c>
      <c r="Z8" s="16"/>
      <c r="AA8" s="16">
        <v>0.39805825242718401</v>
      </c>
      <c r="AB8" s="16">
        <v>0.55115511551155105</v>
      </c>
      <c r="AC8" s="16"/>
      <c r="AD8" s="16">
        <v>0.31707317073170699</v>
      </c>
      <c r="AE8" s="16">
        <v>0.36363636363636398</v>
      </c>
      <c r="AF8" s="16">
        <v>0.38888888888888901</v>
      </c>
      <c r="AG8" s="16">
        <v>0.439024390243902</v>
      </c>
      <c r="AH8" s="16">
        <v>0.37837837837837801</v>
      </c>
      <c r="AI8" s="16">
        <v>0.5</v>
      </c>
      <c r="AJ8" s="16">
        <v>0.52564102564102599</v>
      </c>
      <c r="AK8" s="16">
        <v>0.38461538461538503</v>
      </c>
      <c r="AL8" s="16">
        <v>0.58333333333333304</v>
      </c>
      <c r="AM8" s="16">
        <v>0.64285714285714302</v>
      </c>
      <c r="AN8" s="16"/>
      <c r="AO8" s="16">
        <v>0.35668789808917201</v>
      </c>
      <c r="AP8" s="16">
        <v>0.47552447552447602</v>
      </c>
      <c r="AQ8" s="16">
        <v>0.53846153846153799</v>
      </c>
      <c r="AR8" s="16">
        <v>0.55737704918032804</v>
      </c>
      <c r="AS8" s="16">
        <v>0.82352941176470595</v>
      </c>
      <c r="AT8" s="16">
        <v>0.66666666666666696</v>
      </c>
      <c r="AU8" s="16"/>
      <c r="AV8" s="16">
        <v>0.5</v>
      </c>
      <c r="AW8" s="16">
        <v>0</v>
      </c>
      <c r="AX8" s="16">
        <v>0.67741935483870996</v>
      </c>
      <c r="AY8" s="16">
        <v>0.5</v>
      </c>
      <c r="AZ8" s="16">
        <v>0</v>
      </c>
      <c r="BA8" s="16">
        <v>0.40625</v>
      </c>
      <c r="BB8" s="16">
        <v>0.469387755102041</v>
      </c>
      <c r="BC8" s="16">
        <v>0.35714285714285698</v>
      </c>
      <c r="BD8" s="16">
        <v>0.4</v>
      </c>
      <c r="BE8" s="16">
        <v>0.48799999999999999</v>
      </c>
      <c r="BF8" s="16">
        <v>0.48529411764705899</v>
      </c>
      <c r="BG8" s="16">
        <v>0.16666666666666699</v>
      </c>
      <c r="BH8" s="16">
        <v>0.59574468085106402</v>
      </c>
      <c r="BI8" s="16">
        <v>0.30769230769230799</v>
      </c>
      <c r="BJ8" s="16">
        <v>0.42857142857142899</v>
      </c>
      <c r="BK8" s="16">
        <v>0.36842105263157898</v>
      </c>
      <c r="BL8" s="16">
        <v>0.55555555555555602</v>
      </c>
      <c r="BM8" s="16">
        <v>0.27272727272727298</v>
      </c>
      <c r="BN8" s="16">
        <v>0.4375</v>
      </c>
      <c r="BO8" s="16"/>
      <c r="BP8" s="16">
        <v>0.53056234718826401</v>
      </c>
      <c r="BQ8" s="16"/>
      <c r="BR8" s="16">
        <v>0.49645390070922002</v>
      </c>
      <c r="BS8" s="16"/>
      <c r="BT8" s="16">
        <v>0.52835820895522401</v>
      </c>
    </row>
    <row r="9" spans="2:72" ht="16" x14ac:dyDescent="0.2">
      <c r="B9" s="17" t="s">
        <v>292</v>
      </c>
      <c r="C9" s="16">
        <v>0.34184675834970502</v>
      </c>
      <c r="D9" s="16">
        <v>0.31658291457286403</v>
      </c>
      <c r="E9" s="16">
        <v>0.27906976744186002</v>
      </c>
      <c r="F9" s="16">
        <v>0.33333333333333298</v>
      </c>
      <c r="G9" s="16">
        <v>0.24242424242424199</v>
      </c>
      <c r="H9" s="16">
        <v>0.48</v>
      </c>
      <c r="I9" s="16">
        <v>0.355932203389831</v>
      </c>
      <c r="J9" s="16">
        <v>0.407407407407407</v>
      </c>
      <c r="K9" s="16">
        <v>0.38095238095238099</v>
      </c>
      <c r="L9" s="16">
        <v>0.35897435897435898</v>
      </c>
      <c r="M9" s="16">
        <v>0.52380952380952395</v>
      </c>
      <c r="N9" s="16">
        <v>0.375</v>
      </c>
      <c r="O9" s="16">
        <v>0.2</v>
      </c>
      <c r="P9" s="16"/>
      <c r="Q9" s="16">
        <v>0.42857142857142899</v>
      </c>
      <c r="R9" s="16">
        <v>0.25</v>
      </c>
      <c r="S9" s="16">
        <v>0.58823529411764697</v>
      </c>
      <c r="T9" s="16">
        <v>0.25806451612903197</v>
      </c>
      <c r="U9" s="16">
        <v>0.29166666666666702</v>
      </c>
      <c r="V9" s="16">
        <v>0.5</v>
      </c>
      <c r="W9" s="16">
        <v>0.39285714285714302</v>
      </c>
      <c r="X9" s="16">
        <v>0.4</v>
      </c>
      <c r="Y9" s="16">
        <v>0.282258064516129</v>
      </c>
      <c r="Z9" s="16"/>
      <c r="AA9" s="16">
        <v>0.39805825242718401</v>
      </c>
      <c r="AB9" s="16">
        <v>0.30363036303630397</v>
      </c>
      <c r="AC9" s="16"/>
      <c r="AD9" s="16">
        <v>0.34146341463414598</v>
      </c>
      <c r="AE9" s="16">
        <v>0.40909090909090901</v>
      </c>
      <c r="AF9" s="16">
        <v>0.38888888888888901</v>
      </c>
      <c r="AG9" s="16">
        <v>0.39024390243902402</v>
      </c>
      <c r="AH9" s="16">
        <v>0.29729729729729698</v>
      </c>
      <c r="AI9" s="16">
        <v>0.31818181818181801</v>
      </c>
      <c r="AJ9" s="16">
        <v>0.34615384615384598</v>
      </c>
      <c r="AK9" s="16">
        <v>0.46153846153846201</v>
      </c>
      <c r="AL9" s="16">
        <v>0.3</v>
      </c>
      <c r="AM9" s="16">
        <v>0.26530612244898</v>
      </c>
      <c r="AN9" s="16"/>
      <c r="AO9" s="16">
        <v>0.37579617834394902</v>
      </c>
      <c r="AP9" s="16">
        <v>0.36363636363636398</v>
      </c>
      <c r="AQ9" s="16">
        <v>0.36538461538461497</v>
      </c>
      <c r="AR9" s="16">
        <v>0.27868852459016402</v>
      </c>
      <c r="AS9" s="16">
        <v>0.17647058823529399</v>
      </c>
      <c r="AT9" s="16">
        <v>0.16666666666666699</v>
      </c>
      <c r="AU9" s="16"/>
      <c r="AV9" s="16">
        <v>0.33333333333333298</v>
      </c>
      <c r="AW9" s="16">
        <v>0.5</v>
      </c>
      <c r="AX9" s="16">
        <v>0.27419354838709697</v>
      </c>
      <c r="AY9" s="16">
        <v>0.25</v>
      </c>
      <c r="AZ9" s="16">
        <v>0</v>
      </c>
      <c r="BA9" s="16">
        <v>0.375</v>
      </c>
      <c r="BB9" s="16">
        <v>0.38775510204081598</v>
      </c>
      <c r="BC9" s="16">
        <v>0.35714285714285698</v>
      </c>
      <c r="BD9" s="16">
        <v>0.2</v>
      </c>
      <c r="BE9" s="16">
        <v>0.4</v>
      </c>
      <c r="BF9" s="16">
        <v>0.308823529411765</v>
      </c>
      <c r="BG9" s="16">
        <v>0.5</v>
      </c>
      <c r="BH9" s="16">
        <v>0.23404255319148901</v>
      </c>
      <c r="BI9" s="16">
        <v>0.46153846153846201</v>
      </c>
      <c r="BJ9" s="16">
        <v>0.28571428571428598</v>
      </c>
      <c r="BK9" s="16">
        <v>0.26315789473684198</v>
      </c>
      <c r="BL9" s="16">
        <v>0.38888888888888901</v>
      </c>
      <c r="BM9" s="16">
        <v>0.36363636363636398</v>
      </c>
      <c r="BN9" s="16">
        <v>0.375</v>
      </c>
      <c r="BO9" s="16"/>
      <c r="BP9" s="16">
        <v>0.33496332518337402</v>
      </c>
      <c r="BQ9" s="16"/>
      <c r="BR9" s="16">
        <v>0.340425531914894</v>
      </c>
      <c r="BS9" s="16"/>
      <c r="BT9" s="16">
        <v>0.32537313432835802</v>
      </c>
    </row>
    <row r="10" spans="2:72" ht="32" x14ac:dyDescent="0.2">
      <c r="B10" s="17" t="s">
        <v>293</v>
      </c>
      <c r="C10" s="16">
        <v>0.113948919449902</v>
      </c>
      <c r="D10" s="16">
        <v>8.0402010050251299E-2</v>
      </c>
      <c r="E10" s="16">
        <v>0.13953488372093001</v>
      </c>
      <c r="F10" s="16">
        <v>0.238095238095238</v>
      </c>
      <c r="G10" s="16">
        <v>0.12121212121212099</v>
      </c>
      <c r="H10" s="16">
        <v>0.16</v>
      </c>
      <c r="I10" s="16">
        <v>0.11864406779661001</v>
      </c>
      <c r="J10" s="16">
        <v>0.148148148148148</v>
      </c>
      <c r="K10" s="16">
        <v>4.7619047619047603E-2</v>
      </c>
      <c r="L10" s="16">
        <v>0.17948717948717899</v>
      </c>
      <c r="M10" s="16">
        <v>0.14285714285714299</v>
      </c>
      <c r="N10" s="16">
        <v>6.25E-2</v>
      </c>
      <c r="O10" s="16">
        <v>0</v>
      </c>
      <c r="P10" s="16"/>
      <c r="Q10" s="16">
        <v>0.14285714285714299</v>
      </c>
      <c r="R10" s="16">
        <v>8.3333333333333301E-2</v>
      </c>
      <c r="S10" s="16">
        <v>5.8823529411764698E-2</v>
      </c>
      <c r="T10" s="16">
        <v>0.16129032258064499</v>
      </c>
      <c r="U10" s="16">
        <v>0.16666666666666699</v>
      </c>
      <c r="V10" s="16">
        <v>9.6153846153846201E-2</v>
      </c>
      <c r="W10" s="16">
        <v>0.17857142857142899</v>
      </c>
      <c r="X10" s="16">
        <v>0.109090909090909</v>
      </c>
      <c r="Y10" s="16">
        <v>9.6774193548387094E-2</v>
      </c>
      <c r="Z10" s="16"/>
      <c r="AA10" s="16">
        <v>0.13592233009708701</v>
      </c>
      <c r="AB10" s="16">
        <v>9.9009900990099001E-2</v>
      </c>
      <c r="AC10" s="16"/>
      <c r="AD10" s="16">
        <v>0.19512195121951201</v>
      </c>
      <c r="AE10" s="16">
        <v>0.13636363636363599</v>
      </c>
      <c r="AF10" s="16">
        <v>0.11111111111111099</v>
      </c>
      <c r="AG10" s="16">
        <v>0.146341463414634</v>
      </c>
      <c r="AH10" s="16">
        <v>0.21621621621621601</v>
      </c>
      <c r="AI10" s="16">
        <v>9.0909090909090898E-2</v>
      </c>
      <c r="AJ10" s="16">
        <v>0.102564102564103</v>
      </c>
      <c r="AK10" s="16">
        <v>0.107692307692308</v>
      </c>
      <c r="AL10" s="16">
        <v>8.3333333333333301E-2</v>
      </c>
      <c r="AM10" s="16">
        <v>7.1428571428571397E-2</v>
      </c>
      <c r="AN10" s="16"/>
      <c r="AO10" s="16">
        <v>0.17197452229299401</v>
      </c>
      <c r="AP10" s="16">
        <v>0.10489510489510501</v>
      </c>
      <c r="AQ10" s="16">
        <v>7.69230769230769E-2</v>
      </c>
      <c r="AR10" s="16">
        <v>0.13114754098360701</v>
      </c>
      <c r="AS10" s="16">
        <v>0</v>
      </c>
      <c r="AT10" s="16">
        <v>0</v>
      </c>
      <c r="AU10" s="16"/>
      <c r="AV10" s="16">
        <v>0.16666666666666699</v>
      </c>
      <c r="AW10" s="16">
        <v>0</v>
      </c>
      <c r="AX10" s="16">
        <v>4.8387096774193498E-2</v>
      </c>
      <c r="AY10" s="16">
        <v>0.125</v>
      </c>
      <c r="AZ10" s="16">
        <v>1</v>
      </c>
      <c r="BA10" s="16">
        <v>0.125</v>
      </c>
      <c r="BB10" s="16">
        <v>0.122448979591837</v>
      </c>
      <c r="BC10" s="16">
        <v>0.14285714285714299</v>
      </c>
      <c r="BD10" s="16">
        <v>0.4</v>
      </c>
      <c r="BE10" s="16">
        <v>0.08</v>
      </c>
      <c r="BF10" s="16">
        <v>0.14705882352941199</v>
      </c>
      <c r="BG10" s="16">
        <v>0.33333333333333298</v>
      </c>
      <c r="BH10" s="16">
        <v>0.12765957446808501</v>
      </c>
      <c r="BI10" s="16">
        <v>7.69230769230769E-2</v>
      </c>
      <c r="BJ10" s="16">
        <v>0.14285714285714299</v>
      </c>
      <c r="BK10" s="16">
        <v>0.26315789473684198</v>
      </c>
      <c r="BL10" s="16">
        <v>5.5555555555555601E-2</v>
      </c>
      <c r="BM10" s="16">
        <v>9.0909090909090898E-2</v>
      </c>
      <c r="BN10" s="16">
        <v>6.25E-2</v>
      </c>
      <c r="BO10" s="16"/>
      <c r="BP10" s="16">
        <v>9.7799511002444994E-2</v>
      </c>
      <c r="BQ10" s="16"/>
      <c r="BR10" s="16">
        <v>0.118203309692671</v>
      </c>
      <c r="BS10" s="16"/>
      <c r="BT10" s="16">
        <v>9.8507462686567196E-2</v>
      </c>
    </row>
    <row r="11" spans="2:72" ht="16" x14ac:dyDescent="0.2">
      <c r="B11" s="17" t="s">
        <v>294</v>
      </c>
      <c r="C11" s="16">
        <v>4.5186640471512801E-2</v>
      </c>
      <c r="D11" s="16">
        <v>6.5326633165829207E-2</v>
      </c>
      <c r="E11" s="16">
        <v>6.9767441860465101E-2</v>
      </c>
      <c r="F11" s="16">
        <v>0</v>
      </c>
      <c r="G11" s="16">
        <v>3.03030303030303E-2</v>
      </c>
      <c r="H11" s="16">
        <v>0</v>
      </c>
      <c r="I11" s="16">
        <v>3.3898305084745797E-2</v>
      </c>
      <c r="J11" s="16">
        <v>3.7037037037037E-2</v>
      </c>
      <c r="K11" s="16">
        <v>4.7619047619047603E-2</v>
      </c>
      <c r="L11" s="16">
        <v>0</v>
      </c>
      <c r="M11" s="16">
        <v>4.7619047619047603E-2</v>
      </c>
      <c r="N11" s="16">
        <v>0</v>
      </c>
      <c r="O11" s="16">
        <v>0.2</v>
      </c>
      <c r="P11" s="16"/>
      <c r="Q11" s="16">
        <v>7.1428571428571397E-2</v>
      </c>
      <c r="R11" s="16">
        <v>8.3333333333333301E-2</v>
      </c>
      <c r="S11" s="16">
        <v>5.8823529411764698E-2</v>
      </c>
      <c r="T11" s="16">
        <v>3.2258064516128997E-2</v>
      </c>
      <c r="U11" s="16">
        <v>4.1666666666666699E-2</v>
      </c>
      <c r="V11" s="16">
        <v>3.8461538461538498E-2</v>
      </c>
      <c r="W11" s="16">
        <v>5.3571428571428603E-2</v>
      </c>
      <c r="X11" s="16">
        <v>3.6363636363636397E-2</v>
      </c>
      <c r="Y11" s="16">
        <v>4.4354838709677401E-2</v>
      </c>
      <c r="Z11" s="16"/>
      <c r="AA11" s="16">
        <v>4.85436893203883E-2</v>
      </c>
      <c r="AB11" s="16">
        <v>4.2904290429042903E-2</v>
      </c>
      <c r="AC11" s="16"/>
      <c r="AD11" s="16">
        <v>7.3170731707317097E-2</v>
      </c>
      <c r="AE11" s="16">
        <v>9.0909090909090898E-2</v>
      </c>
      <c r="AF11" s="16">
        <v>0.11111111111111099</v>
      </c>
      <c r="AG11" s="16">
        <v>2.4390243902439001E-2</v>
      </c>
      <c r="AH11" s="16">
        <v>8.1081081081081099E-2</v>
      </c>
      <c r="AI11" s="16">
        <v>6.8181818181818205E-2</v>
      </c>
      <c r="AJ11" s="16">
        <v>2.5641025641025599E-2</v>
      </c>
      <c r="AK11" s="16">
        <v>4.6153846153846198E-2</v>
      </c>
      <c r="AL11" s="16">
        <v>3.3333333333333298E-2</v>
      </c>
      <c r="AM11" s="16">
        <v>2.04081632653061E-2</v>
      </c>
      <c r="AN11" s="16"/>
      <c r="AO11" s="16">
        <v>7.6433121019108305E-2</v>
      </c>
      <c r="AP11" s="16">
        <v>4.8951048951049E-2</v>
      </c>
      <c r="AQ11" s="16">
        <v>1.9230769230769201E-2</v>
      </c>
      <c r="AR11" s="16">
        <v>3.2786885245901599E-2</v>
      </c>
      <c r="AS11" s="16">
        <v>0</v>
      </c>
      <c r="AT11" s="16">
        <v>0</v>
      </c>
      <c r="AU11" s="16"/>
      <c r="AV11" s="16">
        <v>0</v>
      </c>
      <c r="AW11" s="16">
        <v>0.5</v>
      </c>
      <c r="AX11" s="16">
        <v>0</v>
      </c>
      <c r="AY11" s="16">
        <v>0.125</v>
      </c>
      <c r="AZ11" s="16">
        <v>0</v>
      </c>
      <c r="BA11" s="16">
        <v>9.375E-2</v>
      </c>
      <c r="BB11" s="16">
        <v>0</v>
      </c>
      <c r="BC11" s="16">
        <v>0.14285714285714299</v>
      </c>
      <c r="BD11" s="16">
        <v>0</v>
      </c>
      <c r="BE11" s="16">
        <v>2.4E-2</v>
      </c>
      <c r="BF11" s="16">
        <v>5.8823529411764698E-2</v>
      </c>
      <c r="BG11" s="16">
        <v>0</v>
      </c>
      <c r="BH11" s="16">
        <v>4.2553191489361701E-2</v>
      </c>
      <c r="BI11" s="16">
        <v>0.15384615384615399</v>
      </c>
      <c r="BJ11" s="16">
        <v>0.14285714285714299</v>
      </c>
      <c r="BK11" s="16">
        <v>5.2631578947368397E-2</v>
      </c>
      <c r="BL11" s="16">
        <v>0</v>
      </c>
      <c r="BM11" s="16">
        <v>0.18181818181818199</v>
      </c>
      <c r="BN11" s="16">
        <v>6.25E-2</v>
      </c>
      <c r="BO11" s="16"/>
      <c r="BP11" s="16">
        <v>3.4229828850855702E-2</v>
      </c>
      <c r="BQ11" s="16"/>
      <c r="BR11" s="16">
        <v>3.54609929078014E-2</v>
      </c>
      <c r="BS11" s="16"/>
      <c r="BT11" s="16">
        <v>3.8805970149253702E-2</v>
      </c>
    </row>
    <row r="12" spans="2:72" ht="16" x14ac:dyDescent="0.2">
      <c r="B12" s="17" t="s">
        <v>295</v>
      </c>
      <c r="C12" s="16">
        <v>7.8585461689587403E-3</v>
      </c>
      <c r="D12" s="16">
        <v>5.0251256281407001E-3</v>
      </c>
      <c r="E12" s="16">
        <v>2.32558139534884E-2</v>
      </c>
      <c r="F12" s="16">
        <v>0</v>
      </c>
      <c r="G12" s="16">
        <v>0</v>
      </c>
      <c r="H12" s="16">
        <v>0</v>
      </c>
      <c r="I12" s="16">
        <v>0</v>
      </c>
      <c r="J12" s="16">
        <v>7.4074074074074098E-2</v>
      </c>
      <c r="K12" s="16">
        <v>0</v>
      </c>
      <c r="L12" s="16">
        <v>0</v>
      </c>
      <c r="M12" s="16">
        <v>0</v>
      </c>
      <c r="N12" s="16">
        <v>0</v>
      </c>
      <c r="O12" s="16">
        <v>0</v>
      </c>
      <c r="P12" s="16"/>
      <c r="Q12" s="16">
        <v>0</v>
      </c>
      <c r="R12" s="16">
        <v>0.16666666666666699</v>
      </c>
      <c r="S12" s="16">
        <v>0</v>
      </c>
      <c r="T12" s="16">
        <v>3.2258064516128997E-2</v>
      </c>
      <c r="U12" s="16">
        <v>0</v>
      </c>
      <c r="V12" s="16">
        <v>0</v>
      </c>
      <c r="W12" s="16">
        <v>0</v>
      </c>
      <c r="X12" s="16">
        <v>1.8181818181818198E-2</v>
      </c>
      <c r="Y12" s="16">
        <v>0</v>
      </c>
      <c r="Z12" s="16"/>
      <c r="AA12" s="16">
        <v>1.45631067961165E-2</v>
      </c>
      <c r="AB12" s="16">
        <v>3.3003300330032999E-3</v>
      </c>
      <c r="AC12" s="16"/>
      <c r="AD12" s="16">
        <v>4.8780487804878099E-2</v>
      </c>
      <c r="AE12" s="16">
        <v>0</v>
      </c>
      <c r="AF12" s="16">
        <v>0</v>
      </c>
      <c r="AG12" s="16">
        <v>0</v>
      </c>
      <c r="AH12" s="16">
        <v>2.7027027027027001E-2</v>
      </c>
      <c r="AI12" s="16">
        <v>2.27272727272727E-2</v>
      </c>
      <c r="AJ12" s="16">
        <v>0</v>
      </c>
      <c r="AK12" s="16">
        <v>0</v>
      </c>
      <c r="AL12" s="16">
        <v>0</v>
      </c>
      <c r="AM12" s="16">
        <v>0</v>
      </c>
      <c r="AN12" s="16"/>
      <c r="AO12" s="16">
        <v>1.9108280254777101E-2</v>
      </c>
      <c r="AP12" s="16">
        <v>6.9930069930069904E-3</v>
      </c>
      <c r="AQ12" s="16">
        <v>0</v>
      </c>
      <c r="AR12" s="16">
        <v>0</v>
      </c>
      <c r="AS12" s="16">
        <v>0</v>
      </c>
      <c r="AT12" s="16">
        <v>0</v>
      </c>
      <c r="AU12" s="16"/>
      <c r="AV12" s="16">
        <v>0</v>
      </c>
      <c r="AW12" s="16">
        <v>0</v>
      </c>
      <c r="AX12" s="16">
        <v>0</v>
      </c>
      <c r="AY12" s="16">
        <v>0</v>
      </c>
      <c r="AZ12" s="16">
        <v>0</v>
      </c>
      <c r="BA12" s="16">
        <v>0</v>
      </c>
      <c r="BB12" s="16">
        <v>2.04081632653061E-2</v>
      </c>
      <c r="BC12" s="16">
        <v>0</v>
      </c>
      <c r="BD12" s="16">
        <v>0</v>
      </c>
      <c r="BE12" s="16">
        <v>8.0000000000000002E-3</v>
      </c>
      <c r="BF12" s="16">
        <v>0</v>
      </c>
      <c r="BG12" s="16">
        <v>0</v>
      </c>
      <c r="BH12" s="16">
        <v>0</v>
      </c>
      <c r="BI12" s="16">
        <v>0</v>
      </c>
      <c r="BJ12" s="16">
        <v>0</v>
      </c>
      <c r="BK12" s="16">
        <v>5.2631578947368397E-2</v>
      </c>
      <c r="BL12" s="16">
        <v>0</v>
      </c>
      <c r="BM12" s="16">
        <v>9.0909090909090898E-2</v>
      </c>
      <c r="BN12" s="16">
        <v>0</v>
      </c>
      <c r="BO12" s="16"/>
      <c r="BP12" s="16">
        <v>2.4449877750611199E-3</v>
      </c>
      <c r="BQ12" s="16"/>
      <c r="BR12" s="16">
        <v>7.09219858156028E-3</v>
      </c>
      <c r="BS12" s="16"/>
      <c r="BT12" s="16">
        <v>8.9552238805970207E-3</v>
      </c>
    </row>
    <row r="13" spans="2:72" ht="16" x14ac:dyDescent="0.2">
      <c r="B13" s="25" t="s">
        <v>90</v>
      </c>
      <c r="C13" s="24">
        <v>1.9646365422396899E-3</v>
      </c>
      <c r="D13" s="24">
        <v>0</v>
      </c>
      <c r="E13" s="24">
        <v>2.32558139534884E-2</v>
      </c>
      <c r="F13" s="24">
        <v>0</v>
      </c>
      <c r="G13" s="24">
        <v>0</v>
      </c>
      <c r="H13" s="24">
        <v>0</v>
      </c>
      <c r="I13" s="24">
        <v>0</v>
      </c>
      <c r="J13" s="24">
        <v>0</v>
      </c>
      <c r="K13" s="24">
        <v>0</v>
      </c>
      <c r="L13" s="24">
        <v>0</v>
      </c>
      <c r="M13" s="24">
        <v>0</v>
      </c>
      <c r="N13" s="24">
        <v>0</v>
      </c>
      <c r="O13" s="24">
        <v>0</v>
      </c>
      <c r="P13" s="24"/>
      <c r="Q13" s="24">
        <v>0</v>
      </c>
      <c r="R13" s="24">
        <v>8.3333333333333301E-2</v>
      </c>
      <c r="S13" s="24">
        <v>0</v>
      </c>
      <c r="T13" s="24">
        <v>0</v>
      </c>
      <c r="U13" s="24">
        <v>0</v>
      </c>
      <c r="V13" s="24">
        <v>0</v>
      </c>
      <c r="W13" s="24">
        <v>0</v>
      </c>
      <c r="X13" s="24">
        <v>0</v>
      </c>
      <c r="Y13" s="24">
        <v>0</v>
      </c>
      <c r="Z13" s="24"/>
      <c r="AA13" s="24">
        <v>4.8543689320388302E-3</v>
      </c>
      <c r="AB13" s="24">
        <v>0</v>
      </c>
      <c r="AC13" s="24"/>
      <c r="AD13" s="24">
        <v>2.4390243902439001E-2</v>
      </c>
      <c r="AE13" s="24">
        <v>0</v>
      </c>
      <c r="AF13" s="24">
        <v>0</v>
      </c>
      <c r="AG13" s="24">
        <v>0</v>
      </c>
      <c r="AH13" s="24">
        <v>0</v>
      </c>
      <c r="AI13" s="24">
        <v>0</v>
      </c>
      <c r="AJ13" s="24">
        <v>0</v>
      </c>
      <c r="AK13" s="24">
        <v>0</v>
      </c>
      <c r="AL13" s="24">
        <v>0</v>
      </c>
      <c r="AM13" s="24">
        <v>0</v>
      </c>
      <c r="AN13" s="24"/>
      <c r="AO13" s="24">
        <v>0</v>
      </c>
      <c r="AP13" s="24">
        <v>0</v>
      </c>
      <c r="AQ13" s="24">
        <v>0</v>
      </c>
      <c r="AR13" s="24">
        <v>0</v>
      </c>
      <c r="AS13" s="24">
        <v>0</v>
      </c>
      <c r="AT13" s="24">
        <v>0.16666666666666699</v>
      </c>
      <c r="AU13" s="24"/>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6.25E-2</v>
      </c>
      <c r="BO13" s="24"/>
      <c r="BP13" s="24">
        <v>0</v>
      </c>
      <c r="BQ13" s="24"/>
      <c r="BR13" s="24">
        <v>2.36406619385343E-3</v>
      </c>
      <c r="BS13" s="24"/>
      <c r="BT13" s="24">
        <v>0</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BT18"/>
  <sheetViews>
    <sheetView showGridLines="0" topLeftCell="A8" workbookViewId="0">
      <pane xSplit="2" topLeftCell="C1" activePane="topRight" state="frozen"/>
      <selection pane="topRight" activeCell="B10" sqref="B10"/>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317</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0.45186640471512801</v>
      </c>
      <c r="D8" s="16">
        <v>0.50251256281406997</v>
      </c>
      <c r="E8" s="16">
        <v>0.34883720930232598</v>
      </c>
      <c r="F8" s="16">
        <v>0.42857142857142899</v>
      </c>
      <c r="G8" s="16">
        <v>0.36363636363636398</v>
      </c>
      <c r="H8" s="16">
        <v>0.44</v>
      </c>
      <c r="I8" s="16">
        <v>0.49152542372881403</v>
      </c>
      <c r="J8" s="16">
        <v>0.22222222222222199</v>
      </c>
      <c r="K8" s="16">
        <v>0.38095238095238099</v>
      </c>
      <c r="L8" s="16">
        <v>0.43589743589743601</v>
      </c>
      <c r="M8" s="16">
        <v>0.33333333333333298</v>
      </c>
      <c r="N8" s="16">
        <v>0.75</v>
      </c>
      <c r="O8" s="16">
        <v>0.8</v>
      </c>
      <c r="P8" s="16"/>
      <c r="Q8" s="16">
        <v>0.28571428571428598</v>
      </c>
      <c r="R8" s="16">
        <v>0.16666666666666699</v>
      </c>
      <c r="S8" s="16">
        <v>0.35294117647058798</v>
      </c>
      <c r="T8" s="16">
        <v>0.38709677419354799</v>
      </c>
      <c r="U8" s="16">
        <v>0.45833333333333298</v>
      </c>
      <c r="V8" s="16">
        <v>0.38461538461538503</v>
      </c>
      <c r="W8" s="16">
        <v>0.44642857142857101</v>
      </c>
      <c r="X8" s="16">
        <v>0.50909090909090904</v>
      </c>
      <c r="Y8" s="16">
        <v>0.49193548387096803</v>
      </c>
      <c r="Z8" s="16"/>
      <c r="AA8" s="16">
        <v>0.38834951456310701</v>
      </c>
      <c r="AB8" s="16">
        <v>0.49504950495049499</v>
      </c>
      <c r="AC8" s="16"/>
      <c r="AD8" s="16">
        <v>0.34146341463414598</v>
      </c>
      <c r="AE8" s="16">
        <v>0.36363636363636398</v>
      </c>
      <c r="AF8" s="16">
        <v>0.38888888888888901</v>
      </c>
      <c r="AG8" s="16">
        <v>0.31707317073170699</v>
      </c>
      <c r="AH8" s="16">
        <v>0.43243243243243201</v>
      </c>
      <c r="AI8" s="16">
        <v>0.36363636363636398</v>
      </c>
      <c r="AJ8" s="16">
        <v>0.58974358974358998</v>
      </c>
      <c r="AK8" s="16">
        <v>0.44615384615384601</v>
      </c>
      <c r="AL8" s="16">
        <v>0.5</v>
      </c>
      <c r="AM8" s="16">
        <v>0.51020408163265296</v>
      </c>
      <c r="AN8" s="16"/>
      <c r="AO8" s="16">
        <v>0.34394904458598702</v>
      </c>
      <c r="AP8" s="16">
        <v>0.44055944055944102</v>
      </c>
      <c r="AQ8" s="16">
        <v>0.5</v>
      </c>
      <c r="AR8" s="16">
        <v>0.45901639344262302</v>
      </c>
      <c r="AS8" s="16">
        <v>0.79411764705882304</v>
      </c>
      <c r="AT8" s="16">
        <v>0.66666666666666696</v>
      </c>
      <c r="AU8" s="16"/>
      <c r="AV8" s="16">
        <v>0.16666666666666699</v>
      </c>
      <c r="AW8" s="16">
        <v>0</v>
      </c>
      <c r="AX8" s="16">
        <v>0.61290322580645196</v>
      </c>
      <c r="AY8" s="16">
        <v>0.25</v>
      </c>
      <c r="AZ8" s="16">
        <v>0</v>
      </c>
      <c r="BA8" s="16">
        <v>0.5</v>
      </c>
      <c r="BB8" s="16">
        <v>0.44897959183673503</v>
      </c>
      <c r="BC8" s="16">
        <v>0.214285714285714</v>
      </c>
      <c r="BD8" s="16">
        <v>0.4</v>
      </c>
      <c r="BE8" s="16">
        <v>0.53600000000000003</v>
      </c>
      <c r="BF8" s="16">
        <v>0.47058823529411797</v>
      </c>
      <c r="BG8" s="16">
        <v>0.16666666666666699</v>
      </c>
      <c r="BH8" s="16">
        <v>0.36170212765957399</v>
      </c>
      <c r="BI8" s="16">
        <v>0.38461538461538503</v>
      </c>
      <c r="BJ8" s="16">
        <v>0.28571428571428598</v>
      </c>
      <c r="BK8" s="16">
        <v>0.157894736842105</v>
      </c>
      <c r="BL8" s="16">
        <v>0.44444444444444398</v>
      </c>
      <c r="BM8" s="16">
        <v>0.45454545454545497</v>
      </c>
      <c r="BN8" s="16">
        <v>0.375</v>
      </c>
      <c r="BO8" s="16"/>
      <c r="BP8" s="16">
        <v>0.491442542787286</v>
      </c>
      <c r="BQ8" s="16"/>
      <c r="BR8" s="16">
        <v>0.44680851063829802</v>
      </c>
      <c r="BS8" s="16"/>
      <c r="BT8" s="16">
        <v>0.50447761194029805</v>
      </c>
    </row>
    <row r="9" spans="2:72" ht="16" x14ac:dyDescent="0.2">
      <c r="B9" s="17" t="s">
        <v>292</v>
      </c>
      <c r="C9" s="16">
        <v>0.38703339882121801</v>
      </c>
      <c r="D9" s="16">
        <v>0.37688442211055301</v>
      </c>
      <c r="E9" s="16">
        <v>0.418604651162791</v>
      </c>
      <c r="F9" s="16">
        <v>9.5238095238095205E-2</v>
      </c>
      <c r="G9" s="16">
        <v>0.48484848484848497</v>
      </c>
      <c r="H9" s="16">
        <v>0.36</v>
      </c>
      <c r="I9" s="16">
        <v>0.37288135593220301</v>
      </c>
      <c r="J9" s="16">
        <v>0.44444444444444398</v>
      </c>
      <c r="K9" s="16">
        <v>0.52380952380952395</v>
      </c>
      <c r="L9" s="16">
        <v>0.43589743589743601</v>
      </c>
      <c r="M9" s="16">
        <v>0.57142857142857095</v>
      </c>
      <c r="N9" s="16">
        <v>0.1875</v>
      </c>
      <c r="O9" s="16">
        <v>0</v>
      </c>
      <c r="P9" s="16"/>
      <c r="Q9" s="16">
        <v>0.35714285714285698</v>
      </c>
      <c r="R9" s="16">
        <v>0.41666666666666702</v>
      </c>
      <c r="S9" s="16">
        <v>0.29411764705882398</v>
      </c>
      <c r="T9" s="16">
        <v>0.38709677419354799</v>
      </c>
      <c r="U9" s="16">
        <v>0.33333333333333298</v>
      </c>
      <c r="V9" s="16">
        <v>0.480769230769231</v>
      </c>
      <c r="W9" s="16">
        <v>0.42857142857142899</v>
      </c>
      <c r="X9" s="16">
        <v>0.36363636363636398</v>
      </c>
      <c r="Y9" s="16">
        <v>0.375</v>
      </c>
      <c r="Z9" s="16"/>
      <c r="AA9" s="16">
        <v>0.40776699029126201</v>
      </c>
      <c r="AB9" s="16">
        <v>0.37293729372937301</v>
      </c>
      <c r="AC9" s="16"/>
      <c r="AD9" s="16">
        <v>0.36585365853658502</v>
      </c>
      <c r="AE9" s="16">
        <v>0.31818181818181801</v>
      </c>
      <c r="AF9" s="16">
        <v>0.16666666666666699</v>
      </c>
      <c r="AG9" s="16">
        <v>0.53658536585365901</v>
      </c>
      <c r="AH9" s="16">
        <v>0.40540540540540498</v>
      </c>
      <c r="AI9" s="16">
        <v>0.45454545454545497</v>
      </c>
      <c r="AJ9" s="16">
        <v>0.29487179487179499</v>
      </c>
      <c r="AK9" s="16">
        <v>0.43076923076923102</v>
      </c>
      <c r="AL9" s="16">
        <v>0.43333333333333302</v>
      </c>
      <c r="AM9" s="16">
        <v>0.34693877551020402</v>
      </c>
      <c r="AN9" s="16"/>
      <c r="AO9" s="16">
        <v>0.420382165605096</v>
      </c>
      <c r="AP9" s="16">
        <v>0.391608391608392</v>
      </c>
      <c r="AQ9" s="16">
        <v>0.394230769230769</v>
      </c>
      <c r="AR9" s="16">
        <v>0.409836065573771</v>
      </c>
      <c r="AS9" s="16">
        <v>0.17647058823529399</v>
      </c>
      <c r="AT9" s="16">
        <v>0.33333333333333298</v>
      </c>
      <c r="AU9" s="16"/>
      <c r="AV9" s="16">
        <v>0.66666666666666696</v>
      </c>
      <c r="AW9" s="16">
        <v>1</v>
      </c>
      <c r="AX9" s="16">
        <v>0.30645161290322598</v>
      </c>
      <c r="AY9" s="16">
        <v>0.5</v>
      </c>
      <c r="AZ9" s="16">
        <v>0</v>
      </c>
      <c r="BA9" s="16">
        <v>0.375</v>
      </c>
      <c r="BB9" s="16">
        <v>0.36734693877551</v>
      </c>
      <c r="BC9" s="16">
        <v>0.57142857142857095</v>
      </c>
      <c r="BD9" s="16">
        <v>0.4</v>
      </c>
      <c r="BE9" s="16">
        <v>0.32800000000000001</v>
      </c>
      <c r="BF9" s="16">
        <v>0.41176470588235298</v>
      </c>
      <c r="BG9" s="16">
        <v>0.66666666666666696</v>
      </c>
      <c r="BH9" s="16">
        <v>0.38297872340425498</v>
      </c>
      <c r="BI9" s="16">
        <v>0.38461538461538503</v>
      </c>
      <c r="BJ9" s="16">
        <v>0.71428571428571397</v>
      </c>
      <c r="BK9" s="16">
        <v>0.63157894736842102</v>
      </c>
      <c r="BL9" s="16">
        <v>0.33333333333333298</v>
      </c>
      <c r="BM9" s="16">
        <v>0.18181818181818199</v>
      </c>
      <c r="BN9" s="16">
        <v>0.4375</v>
      </c>
      <c r="BO9" s="16"/>
      <c r="BP9" s="16">
        <v>0.36674816625916901</v>
      </c>
      <c r="BQ9" s="16"/>
      <c r="BR9" s="16">
        <v>0.39243498817966899</v>
      </c>
      <c r="BS9" s="16"/>
      <c r="BT9" s="16">
        <v>0.370149253731343</v>
      </c>
    </row>
    <row r="10" spans="2:72" ht="32" x14ac:dyDescent="0.2">
      <c r="B10" s="17" t="s">
        <v>293</v>
      </c>
      <c r="C10" s="16">
        <v>0.113948919449902</v>
      </c>
      <c r="D10" s="16">
        <v>8.5427135678391997E-2</v>
      </c>
      <c r="E10" s="16">
        <v>0.162790697674419</v>
      </c>
      <c r="F10" s="16">
        <v>0.33333333333333298</v>
      </c>
      <c r="G10" s="16">
        <v>0.12121212121212099</v>
      </c>
      <c r="H10" s="16">
        <v>0.16</v>
      </c>
      <c r="I10" s="16">
        <v>0.101694915254237</v>
      </c>
      <c r="J10" s="16">
        <v>0.25925925925925902</v>
      </c>
      <c r="K10" s="16">
        <v>4.7619047619047603E-2</v>
      </c>
      <c r="L10" s="16">
        <v>7.69230769230769E-2</v>
      </c>
      <c r="M10" s="16">
        <v>4.7619047619047603E-2</v>
      </c>
      <c r="N10" s="16">
        <v>6.25E-2</v>
      </c>
      <c r="O10" s="16">
        <v>0</v>
      </c>
      <c r="P10" s="16"/>
      <c r="Q10" s="16">
        <v>0.214285714285714</v>
      </c>
      <c r="R10" s="16">
        <v>0.16666666666666699</v>
      </c>
      <c r="S10" s="16">
        <v>0.29411764705882398</v>
      </c>
      <c r="T10" s="16">
        <v>0.16129032258064499</v>
      </c>
      <c r="U10" s="16">
        <v>0.16666666666666699</v>
      </c>
      <c r="V10" s="16">
        <v>7.69230769230769E-2</v>
      </c>
      <c r="W10" s="16">
        <v>8.9285714285714302E-2</v>
      </c>
      <c r="X10" s="16">
        <v>7.2727272727272696E-2</v>
      </c>
      <c r="Y10" s="16">
        <v>0.104838709677419</v>
      </c>
      <c r="Z10" s="16"/>
      <c r="AA10" s="16">
        <v>0.13592233009708701</v>
      </c>
      <c r="AB10" s="16">
        <v>9.9009900990099001E-2</v>
      </c>
      <c r="AC10" s="16"/>
      <c r="AD10" s="16">
        <v>0.19512195121951201</v>
      </c>
      <c r="AE10" s="16">
        <v>0.18181818181818199</v>
      </c>
      <c r="AF10" s="16">
        <v>0.27777777777777801</v>
      </c>
      <c r="AG10" s="16">
        <v>9.7560975609756101E-2</v>
      </c>
      <c r="AH10" s="16">
        <v>0.135135135135135</v>
      </c>
      <c r="AI10" s="16">
        <v>0.11363636363636399</v>
      </c>
      <c r="AJ10" s="16">
        <v>8.9743589743589702E-2</v>
      </c>
      <c r="AK10" s="16">
        <v>0.107692307692308</v>
      </c>
      <c r="AL10" s="16">
        <v>0.05</v>
      </c>
      <c r="AM10" s="16">
        <v>0.102040816326531</v>
      </c>
      <c r="AN10" s="16"/>
      <c r="AO10" s="16">
        <v>0.16560509554140099</v>
      </c>
      <c r="AP10" s="16">
        <v>0.111888111888112</v>
      </c>
      <c r="AQ10" s="16">
        <v>8.6538461538461495E-2</v>
      </c>
      <c r="AR10" s="16">
        <v>8.1967213114754106E-2</v>
      </c>
      <c r="AS10" s="16">
        <v>2.9411764705882401E-2</v>
      </c>
      <c r="AT10" s="16">
        <v>0</v>
      </c>
      <c r="AU10" s="16"/>
      <c r="AV10" s="16">
        <v>0.16666666666666699</v>
      </c>
      <c r="AW10" s="16">
        <v>0</v>
      </c>
      <c r="AX10" s="16">
        <v>6.4516129032258104E-2</v>
      </c>
      <c r="AY10" s="16">
        <v>0.25</v>
      </c>
      <c r="AZ10" s="16">
        <v>0</v>
      </c>
      <c r="BA10" s="16">
        <v>6.25E-2</v>
      </c>
      <c r="BB10" s="16">
        <v>0.102040816326531</v>
      </c>
      <c r="BC10" s="16">
        <v>0.14285714285714299</v>
      </c>
      <c r="BD10" s="16">
        <v>0.2</v>
      </c>
      <c r="BE10" s="16">
        <v>9.6000000000000002E-2</v>
      </c>
      <c r="BF10" s="16">
        <v>7.3529411764705899E-2</v>
      </c>
      <c r="BG10" s="16">
        <v>0.16666666666666699</v>
      </c>
      <c r="BH10" s="16">
        <v>0.23404255319148901</v>
      </c>
      <c r="BI10" s="16">
        <v>0.230769230769231</v>
      </c>
      <c r="BJ10" s="16">
        <v>0</v>
      </c>
      <c r="BK10" s="16">
        <v>0.157894736842105</v>
      </c>
      <c r="BL10" s="16">
        <v>0.16666666666666699</v>
      </c>
      <c r="BM10" s="16">
        <v>9.0909090909090898E-2</v>
      </c>
      <c r="BN10" s="16">
        <v>0.125</v>
      </c>
      <c r="BO10" s="16"/>
      <c r="BP10" s="16">
        <v>0.102689486552567</v>
      </c>
      <c r="BQ10" s="16"/>
      <c r="BR10" s="16">
        <v>0.115839243498818</v>
      </c>
      <c r="BS10" s="16"/>
      <c r="BT10" s="16">
        <v>9.2537313432835805E-2</v>
      </c>
    </row>
    <row r="11" spans="2:72" ht="16" x14ac:dyDescent="0.2">
      <c r="B11" s="17" t="s">
        <v>294</v>
      </c>
      <c r="C11" s="16">
        <v>3.3398821218074699E-2</v>
      </c>
      <c r="D11" s="16">
        <v>2.5125628140703501E-2</v>
      </c>
      <c r="E11" s="16">
        <v>6.9767441860465101E-2</v>
      </c>
      <c r="F11" s="16">
        <v>4.7619047619047603E-2</v>
      </c>
      <c r="G11" s="16">
        <v>3.03030303030303E-2</v>
      </c>
      <c r="H11" s="16">
        <v>0</v>
      </c>
      <c r="I11" s="16">
        <v>3.3898305084745797E-2</v>
      </c>
      <c r="J11" s="16">
        <v>0</v>
      </c>
      <c r="K11" s="16">
        <v>4.7619047619047603E-2</v>
      </c>
      <c r="L11" s="16">
        <v>5.1282051282051301E-2</v>
      </c>
      <c r="M11" s="16">
        <v>4.7619047619047603E-2</v>
      </c>
      <c r="N11" s="16">
        <v>0</v>
      </c>
      <c r="O11" s="16">
        <v>0.2</v>
      </c>
      <c r="P11" s="16"/>
      <c r="Q11" s="16">
        <v>0.14285714285714299</v>
      </c>
      <c r="R11" s="16">
        <v>0</v>
      </c>
      <c r="S11" s="16">
        <v>5.8823529411764698E-2</v>
      </c>
      <c r="T11" s="16">
        <v>3.2258064516128997E-2</v>
      </c>
      <c r="U11" s="16">
        <v>0</v>
      </c>
      <c r="V11" s="16">
        <v>3.8461538461538498E-2</v>
      </c>
      <c r="W11" s="16">
        <v>3.5714285714285698E-2</v>
      </c>
      <c r="X11" s="16">
        <v>3.6363636363636397E-2</v>
      </c>
      <c r="Y11" s="16">
        <v>2.8225806451612899E-2</v>
      </c>
      <c r="Z11" s="16"/>
      <c r="AA11" s="16">
        <v>3.8834951456310697E-2</v>
      </c>
      <c r="AB11" s="16">
        <v>2.9702970297029702E-2</v>
      </c>
      <c r="AC11" s="16"/>
      <c r="AD11" s="16">
        <v>4.8780487804878099E-2</v>
      </c>
      <c r="AE11" s="16">
        <v>4.5454545454545497E-2</v>
      </c>
      <c r="AF11" s="16">
        <v>0.16666666666666699</v>
      </c>
      <c r="AG11" s="16">
        <v>4.8780487804878099E-2</v>
      </c>
      <c r="AH11" s="16">
        <v>2.7027027027027001E-2</v>
      </c>
      <c r="AI11" s="16">
        <v>2.27272727272727E-2</v>
      </c>
      <c r="AJ11" s="16">
        <v>1.2820512820512799E-2</v>
      </c>
      <c r="AK11" s="16">
        <v>1.5384615384615399E-2</v>
      </c>
      <c r="AL11" s="16">
        <v>1.6666666666666701E-2</v>
      </c>
      <c r="AM11" s="16">
        <v>4.08163265306122E-2</v>
      </c>
      <c r="AN11" s="16"/>
      <c r="AO11" s="16">
        <v>4.4585987261146501E-2</v>
      </c>
      <c r="AP11" s="16">
        <v>4.8951048951049E-2</v>
      </c>
      <c r="AQ11" s="16">
        <v>1.9230769230769201E-2</v>
      </c>
      <c r="AR11" s="16">
        <v>1.63934426229508E-2</v>
      </c>
      <c r="AS11" s="16">
        <v>0</v>
      </c>
      <c r="AT11" s="16">
        <v>0</v>
      </c>
      <c r="AU11" s="16"/>
      <c r="AV11" s="16">
        <v>0</v>
      </c>
      <c r="AW11" s="16">
        <v>0</v>
      </c>
      <c r="AX11" s="16">
        <v>1.6129032258064498E-2</v>
      </c>
      <c r="AY11" s="16">
        <v>0</v>
      </c>
      <c r="AZ11" s="16">
        <v>1</v>
      </c>
      <c r="BA11" s="16">
        <v>3.125E-2</v>
      </c>
      <c r="BB11" s="16">
        <v>4.08163265306122E-2</v>
      </c>
      <c r="BC11" s="16">
        <v>7.1428571428571397E-2</v>
      </c>
      <c r="BD11" s="16">
        <v>0</v>
      </c>
      <c r="BE11" s="16">
        <v>3.2000000000000001E-2</v>
      </c>
      <c r="BF11" s="16">
        <v>2.9411764705882401E-2</v>
      </c>
      <c r="BG11" s="16">
        <v>0</v>
      </c>
      <c r="BH11" s="16">
        <v>2.1276595744680899E-2</v>
      </c>
      <c r="BI11" s="16">
        <v>0</v>
      </c>
      <c r="BJ11" s="16">
        <v>0</v>
      </c>
      <c r="BK11" s="16">
        <v>5.2631578947368397E-2</v>
      </c>
      <c r="BL11" s="16">
        <v>5.5555555555555601E-2</v>
      </c>
      <c r="BM11" s="16">
        <v>0.18181818181818199</v>
      </c>
      <c r="BN11" s="16">
        <v>0</v>
      </c>
      <c r="BO11" s="16"/>
      <c r="BP11" s="16">
        <v>3.1784841075794601E-2</v>
      </c>
      <c r="BQ11" s="16"/>
      <c r="BR11" s="16">
        <v>3.07328605200946E-2</v>
      </c>
      <c r="BS11" s="16"/>
      <c r="BT11" s="16">
        <v>2.0895522388059699E-2</v>
      </c>
    </row>
    <row r="12" spans="2:72" ht="16" x14ac:dyDescent="0.2">
      <c r="B12" s="17" t="s">
        <v>295</v>
      </c>
      <c r="C12" s="16">
        <v>9.8231827111984298E-3</v>
      </c>
      <c r="D12" s="16">
        <v>1.00502512562814E-2</v>
      </c>
      <c r="E12" s="16">
        <v>0</v>
      </c>
      <c r="F12" s="16">
        <v>4.7619047619047603E-2</v>
      </c>
      <c r="G12" s="16">
        <v>0</v>
      </c>
      <c r="H12" s="16">
        <v>0</v>
      </c>
      <c r="I12" s="16">
        <v>0</v>
      </c>
      <c r="J12" s="16">
        <v>7.4074074074074098E-2</v>
      </c>
      <c r="K12" s="16">
        <v>0</v>
      </c>
      <c r="L12" s="16">
        <v>0</v>
      </c>
      <c r="M12" s="16">
        <v>0</v>
      </c>
      <c r="N12" s="16">
        <v>0</v>
      </c>
      <c r="O12" s="16">
        <v>0</v>
      </c>
      <c r="P12" s="16"/>
      <c r="Q12" s="16">
        <v>0</v>
      </c>
      <c r="R12" s="16">
        <v>0.25</v>
      </c>
      <c r="S12" s="16">
        <v>0</v>
      </c>
      <c r="T12" s="16">
        <v>3.2258064516128997E-2</v>
      </c>
      <c r="U12" s="16">
        <v>0</v>
      </c>
      <c r="V12" s="16">
        <v>0</v>
      </c>
      <c r="W12" s="16">
        <v>0</v>
      </c>
      <c r="X12" s="16">
        <v>1.8181818181818198E-2</v>
      </c>
      <c r="Y12" s="16">
        <v>0</v>
      </c>
      <c r="Z12" s="16"/>
      <c r="AA12" s="16">
        <v>1.94174757281553E-2</v>
      </c>
      <c r="AB12" s="16">
        <v>3.3003300330032999E-3</v>
      </c>
      <c r="AC12" s="16"/>
      <c r="AD12" s="16">
        <v>4.8780487804878099E-2</v>
      </c>
      <c r="AE12" s="16">
        <v>4.5454545454545497E-2</v>
      </c>
      <c r="AF12" s="16">
        <v>0</v>
      </c>
      <c r="AG12" s="16">
        <v>0</v>
      </c>
      <c r="AH12" s="16">
        <v>0</v>
      </c>
      <c r="AI12" s="16">
        <v>4.5454545454545497E-2</v>
      </c>
      <c r="AJ12" s="16">
        <v>0</v>
      </c>
      <c r="AK12" s="16">
        <v>0</v>
      </c>
      <c r="AL12" s="16">
        <v>0</v>
      </c>
      <c r="AM12" s="16">
        <v>0</v>
      </c>
      <c r="AN12" s="16"/>
      <c r="AO12" s="16">
        <v>1.27388535031847E-2</v>
      </c>
      <c r="AP12" s="16">
        <v>6.9930069930069904E-3</v>
      </c>
      <c r="AQ12" s="16">
        <v>0</v>
      </c>
      <c r="AR12" s="16">
        <v>3.2786885245901599E-2</v>
      </c>
      <c r="AS12" s="16">
        <v>0</v>
      </c>
      <c r="AT12" s="16">
        <v>0</v>
      </c>
      <c r="AU12" s="16"/>
      <c r="AV12" s="16">
        <v>0</v>
      </c>
      <c r="AW12" s="16">
        <v>0</v>
      </c>
      <c r="AX12" s="16">
        <v>0</v>
      </c>
      <c r="AY12" s="16">
        <v>0</v>
      </c>
      <c r="AZ12" s="16">
        <v>0</v>
      </c>
      <c r="BA12" s="16">
        <v>0</v>
      </c>
      <c r="BB12" s="16">
        <v>2.04081632653061E-2</v>
      </c>
      <c r="BC12" s="16">
        <v>0</v>
      </c>
      <c r="BD12" s="16">
        <v>0</v>
      </c>
      <c r="BE12" s="16">
        <v>8.0000000000000002E-3</v>
      </c>
      <c r="BF12" s="16">
        <v>1.4705882352941201E-2</v>
      </c>
      <c r="BG12" s="16">
        <v>0</v>
      </c>
      <c r="BH12" s="16">
        <v>0</v>
      </c>
      <c r="BI12" s="16">
        <v>0</v>
      </c>
      <c r="BJ12" s="16">
        <v>0</v>
      </c>
      <c r="BK12" s="16">
        <v>0</v>
      </c>
      <c r="BL12" s="16">
        <v>0</v>
      </c>
      <c r="BM12" s="16">
        <v>9.0909090909090898E-2</v>
      </c>
      <c r="BN12" s="16">
        <v>6.25E-2</v>
      </c>
      <c r="BO12" s="16"/>
      <c r="BP12" s="16">
        <v>4.8899755501222502E-3</v>
      </c>
      <c r="BQ12" s="16"/>
      <c r="BR12" s="16">
        <v>1.1820330969267099E-2</v>
      </c>
      <c r="BS12" s="16"/>
      <c r="BT12" s="16">
        <v>8.9552238805970207E-3</v>
      </c>
    </row>
    <row r="13" spans="2:72" ht="16" x14ac:dyDescent="0.2">
      <c r="B13" s="25" t="s">
        <v>90</v>
      </c>
      <c r="C13" s="24">
        <v>3.9292730844793702E-3</v>
      </c>
      <c r="D13" s="24">
        <v>0</v>
      </c>
      <c r="E13" s="24">
        <v>0</v>
      </c>
      <c r="F13" s="24">
        <v>4.7619047619047603E-2</v>
      </c>
      <c r="G13" s="24">
        <v>0</v>
      </c>
      <c r="H13" s="24">
        <v>0.04</v>
      </c>
      <c r="I13" s="24">
        <v>0</v>
      </c>
      <c r="J13" s="24">
        <v>0</v>
      </c>
      <c r="K13" s="24">
        <v>0</v>
      </c>
      <c r="L13" s="24">
        <v>0</v>
      </c>
      <c r="M13" s="24">
        <v>0</v>
      </c>
      <c r="N13" s="24">
        <v>0</v>
      </c>
      <c r="O13" s="24">
        <v>0</v>
      </c>
      <c r="P13" s="24"/>
      <c r="Q13" s="24">
        <v>0</v>
      </c>
      <c r="R13" s="24">
        <v>0</v>
      </c>
      <c r="S13" s="24">
        <v>0</v>
      </c>
      <c r="T13" s="24">
        <v>0</v>
      </c>
      <c r="U13" s="24">
        <v>4.1666666666666699E-2</v>
      </c>
      <c r="V13" s="24">
        <v>1.9230769230769201E-2</v>
      </c>
      <c r="W13" s="24">
        <v>0</v>
      </c>
      <c r="X13" s="24">
        <v>0</v>
      </c>
      <c r="Y13" s="24">
        <v>0</v>
      </c>
      <c r="Z13" s="24"/>
      <c r="AA13" s="24">
        <v>9.7087378640776708E-3</v>
      </c>
      <c r="AB13" s="24">
        <v>0</v>
      </c>
      <c r="AC13" s="24"/>
      <c r="AD13" s="24">
        <v>0</v>
      </c>
      <c r="AE13" s="24">
        <v>4.5454545454545497E-2</v>
      </c>
      <c r="AF13" s="24">
        <v>0</v>
      </c>
      <c r="AG13" s="24">
        <v>0</v>
      </c>
      <c r="AH13" s="24">
        <v>0</v>
      </c>
      <c r="AI13" s="24">
        <v>0</v>
      </c>
      <c r="AJ13" s="24">
        <v>1.2820512820512799E-2</v>
      </c>
      <c r="AK13" s="24">
        <v>0</v>
      </c>
      <c r="AL13" s="24">
        <v>0</v>
      </c>
      <c r="AM13" s="24">
        <v>0</v>
      </c>
      <c r="AN13" s="24"/>
      <c r="AO13" s="24">
        <v>1.27388535031847E-2</v>
      </c>
      <c r="AP13" s="24">
        <v>0</v>
      </c>
      <c r="AQ13" s="24">
        <v>0</v>
      </c>
      <c r="AR13" s="24">
        <v>0</v>
      </c>
      <c r="AS13" s="24">
        <v>0</v>
      </c>
      <c r="AT13" s="24">
        <v>0</v>
      </c>
      <c r="AU13" s="24"/>
      <c r="AV13" s="24">
        <v>0</v>
      </c>
      <c r="AW13" s="24">
        <v>0</v>
      </c>
      <c r="AX13" s="24">
        <v>0</v>
      </c>
      <c r="AY13" s="24">
        <v>0</v>
      </c>
      <c r="AZ13" s="24">
        <v>0</v>
      </c>
      <c r="BA13" s="24">
        <v>3.125E-2</v>
      </c>
      <c r="BB13" s="24">
        <v>2.04081632653061E-2</v>
      </c>
      <c r="BC13" s="24">
        <v>0</v>
      </c>
      <c r="BD13" s="24">
        <v>0</v>
      </c>
      <c r="BE13" s="24">
        <v>0</v>
      </c>
      <c r="BF13" s="24">
        <v>0</v>
      </c>
      <c r="BG13" s="24">
        <v>0</v>
      </c>
      <c r="BH13" s="24">
        <v>0</v>
      </c>
      <c r="BI13" s="24">
        <v>0</v>
      </c>
      <c r="BJ13" s="24">
        <v>0</v>
      </c>
      <c r="BK13" s="24">
        <v>0</v>
      </c>
      <c r="BL13" s="24">
        <v>0</v>
      </c>
      <c r="BM13" s="24">
        <v>0</v>
      </c>
      <c r="BN13" s="24">
        <v>0</v>
      </c>
      <c r="BO13" s="24"/>
      <c r="BP13" s="24">
        <v>2.4449877750611199E-3</v>
      </c>
      <c r="BQ13" s="24"/>
      <c r="BR13" s="24">
        <v>2.36406619385343E-3</v>
      </c>
      <c r="BS13" s="24"/>
      <c r="BT13" s="24">
        <v>2.9850746268656699E-3</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BT18"/>
  <sheetViews>
    <sheetView showGridLines="0" topLeftCell="A10" workbookViewId="0">
      <pane xSplit="2" topLeftCell="C1" activePane="topRight" state="frozen"/>
      <selection pane="topRight" activeCell="B11" sqref="B11"/>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318</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509</v>
      </c>
      <c r="D7" s="10">
        <v>199</v>
      </c>
      <c r="E7" s="10">
        <v>43</v>
      </c>
      <c r="F7" s="10">
        <v>21</v>
      </c>
      <c r="G7" s="10">
        <v>33</v>
      </c>
      <c r="H7" s="10">
        <v>25</v>
      </c>
      <c r="I7" s="10">
        <v>59</v>
      </c>
      <c r="J7" s="10">
        <v>27</v>
      </c>
      <c r="K7" s="10">
        <v>21</v>
      </c>
      <c r="L7" s="10">
        <v>39</v>
      </c>
      <c r="M7" s="10">
        <v>21</v>
      </c>
      <c r="N7" s="10">
        <v>16</v>
      </c>
      <c r="O7" s="10">
        <v>5</v>
      </c>
      <c r="P7" s="10"/>
      <c r="Q7" s="10">
        <v>14</v>
      </c>
      <c r="R7" s="10">
        <v>12</v>
      </c>
      <c r="S7" s="10">
        <v>17</v>
      </c>
      <c r="T7" s="10">
        <v>31</v>
      </c>
      <c r="U7" s="10">
        <v>24</v>
      </c>
      <c r="V7" s="10">
        <v>52</v>
      </c>
      <c r="W7" s="10">
        <v>56</v>
      </c>
      <c r="X7" s="10">
        <v>55</v>
      </c>
      <c r="Y7" s="10">
        <v>248</v>
      </c>
      <c r="Z7" s="10"/>
      <c r="AA7" s="10">
        <v>206</v>
      </c>
      <c r="AB7" s="10">
        <v>303</v>
      </c>
      <c r="AC7" s="10"/>
      <c r="AD7" s="10">
        <v>41</v>
      </c>
      <c r="AE7" s="10">
        <v>22</v>
      </c>
      <c r="AF7" s="10">
        <v>18</v>
      </c>
      <c r="AG7" s="10">
        <v>41</v>
      </c>
      <c r="AH7" s="10">
        <v>37</v>
      </c>
      <c r="AI7" s="10">
        <v>44</v>
      </c>
      <c r="AJ7" s="10">
        <v>78</v>
      </c>
      <c r="AK7" s="10">
        <v>65</v>
      </c>
      <c r="AL7" s="10">
        <v>60</v>
      </c>
      <c r="AM7" s="10">
        <v>98</v>
      </c>
      <c r="AN7" s="10"/>
      <c r="AO7" s="10">
        <v>157</v>
      </c>
      <c r="AP7" s="10">
        <v>143</v>
      </c>
      <c r="AQ7" s="10">
        <v>104</v>
      </c>
      <c r="AR7" s="10">
        <v>61</v>
      </c>
      <c r="AS7" s="10">
        <v>34</v>
      </c>
      <c r="AT7" s="10">
        <v>6</v>
      </c>
      <c r="AU7" s="10"/>
      <c r="AV7" s="10">
        <v>6</v>
      </c>
      <c r="AW7" s="10">
        <v>2</v>
      </c>
      <c r="AX7" s="10">
        <v>62</v>
      </c>
      <c r="AY7" s="10">
        <v>8</v>
      </c>
      <c r="AZ7" s="10">
        <v>1</v>
      </c>
      <c r="BA7" s="10">
        <v>32</v>
      </c>
      <c r="BB7" s="10">
        <v>49</v>
      </c>
      <c r="BC7" s="10">
        <v>14</v>
      </c>
      <c r="BD7" s="10">
        <v>5</v>
      </c>
      <c r="BE7" s="10">
        <v>125</v>
      </c>
      <c r="BF7" s="10">
        <v>68</v>
      </c>
      <c r="BG7" s="10">
        <v>6</v>
      </c>
      <c r="BH7" s="10">
        <v>47</v>
      </c>
      <c r="BI7" s="10">
        <v>13</v>
      </c>
      <c r="BJ7" s="10">
        <v>7</v>
      </c>
      <c r="BK7" s="10">
        <v>19</v>
      </c>
      <c r="BL7" s="10">
        <v>18</v>
      </c>
      <c r="BM7" s="10">
        <v>11</v>
      </c>
      <c r="BN7" s="10">
        <v>16</v>
      </c>
      <c r="BO7" s="10"/>
      <c r="BP7" s="10">
        <v>409</v>
      </c>
      <c r="BQ7" s="10"/>
      <c r="BR7" s="10">
        <v>423</v>
      </c>
      <c r="BS7" s="10"/>
      <c r="BT7" s="10">
        <v>335</v>
      </c>
    </row>
    <row r="8" spans="2:72" ht="16" x14ac:dyDescent="0.2">
      <c r="B8" s="17" t="s">
        <v>291</v>
      </c>
      <c r="C8" s="16">
        <v>0.522593320235756</v>
      </c>
      <c r="D8" s="16">
        <v>0.55778894472361795</v>
      </c>
      <c r="E8" s="16">
        <v>0.39534883720930197</v>
      </c>
      <c r="F8" s="16">
        <v>0.33333333333333298</v>
      </c>
      <c r="G8" s="16">
        <v>0.51515151515151503</v>
      </c>
      <c r="H8" s="16">
        <v>0.64</v>
      </c>
      <c r="I8" s="16">
        <v>0.50847457627118597</v>
      </c>
      <c r="J8" s="16">
        <v>0.407407407407407</v>
      </c>
      <c r="K8" s="16">
        <v>0.61904761904761896</v>
      </c>
      <c r="L8" s="16">
        <v>0.53846153846153799</v>
      </c>
      <c r="M8" s="16">
        <v>0.42857142857142899</v>
      </c>
      <c r="N8" s="16">
        <v>0.75</v>
      </c>
      <c r="O8" s="16">
        <v>0.4</v>
      </c>
      <c r="P8" s="16"/>
      <c r="Q8" s="16">
        <v>0.28571428571428598</v>
      </c>
      <c r="R8" s="16">
        <v>0.33333333333333298</v>
      </c>
      <c r="S8" s="16">
        <v>0.41176470588235298</v>
      </c>
      <c r="T8" s="16">
        <v>0.41935483870967699</v>
      </c>
      <c r="U8" s="16">
        <v>0.66666666666666696</v>
      </c>
      <c r="V8" s="16">
        <v>0.44230769230769201</v>
      </c>
      <c r="W8" s="16">
        <v>0.53571428571428603</v>
      </c>
      <c r="X8" s="16">
        <v>0.41818181818181799</v>
      </c>
      <c r="Y8" s="16">
        <v>0.58870967741935498</v>
      </c>
      <c r="Z8" s="16"/>
      <c r="AA8" s="16">
        <v>0.470873786407767</v>
      </c>
      <c r="AB8" s="16">
        <v>0.55775577557755796</v>
      </c>
      <c r="AC8" s="16"/>
      <c r="AD8" s="16">
        <v>0.219512195121951</v>
      </c>
      <c r="AE8" s="16">
        <v>0.5</v>
      </c>
      <c r="AF8" s="16">
        <v>0.38888888888888901</v>
      </c>
      <c r="AG8" s="16">
        <v>0.439024390243902</v>
      </c>
      <c r="AH8" s="16">
        <v>0.40540540540540498</v>
      </c>
      <c r="AI8" s="16">
        <v>0.61363636363636398</v>
      </c>
      <c r="AJ8" s="16">
        <v>0.58974358974358998</v>
      </c>
      <c r="AK8" s="16">
        <v>0.52307692307692299</v>
      </c>
      <c r="AL8" s="16">
        <v>0.6</v>
      </c>
      <c r="AM8" s="16">
        <v>0.61224489795918402</v>
      </c>
      <c r="AN8" s="16"/>
      <c r="AO8" s="16">
        <v>0.42675159235668803</v>
      </c>
      <c r="AP8" s="16">
        <v>0.54545454545454497</v>
      </c>
      <c r="AQ8" s="16">
        <v>0.50961538461538503</v>
      </c>
      <c r="AR8" s="16">
        <v>0.63934426229508201</v>
      </c>
      <c r="AS8" s="16">
        <v>0.64705882352941202</v>
      </c>
      <c r="AT8" s="16">
        <v>0.5</v>
      </c>
      <c r="AU8" s="16"/>
      <c r="AV8" s="16">
        <v>0.16666666666666699</v>
      </c>
      <c r="AW8" s="16">
        <v>0.5</v>
      </c>
      <c r="AX8" s="16">
        <v>0.69354838709677402</v>
      </c>
      <c r="AY8" s="16">
        <v>0.25</v>
      </c>
      <c r="AZ8" s="16">
        <v>0</v>
      </c>
      <c r="BA8" s="16">
        <v>0.5625</v>
      </c>
      <c r="BB8" s="16">
        <v>0.42857142857142899</v>
      </c>
      <c r="BC8" s="16">
        <v>0.214285714285714</v>
      </c>
      <c r="BD8" s="16">
        <v>0.4</v>
      </c>
      <c r="BE8" s="16">
        <v>0.52800000000000002</v>
      </c>
      <c r="BF8" s="16">
        <v>0.57352941176470595</v>
      </c>
      <c r="BG8" s="16">
        <v>0.83333333333333304</v>
      </c>
      <c r="BH8" s="16">
        <v>0.55319148936170204</v>
      </c>
      <c r="BI8" s="16">
        <v>0.46153846153846201</v>
      </c>
      <c r="BJ8" s="16">
        <v>0.42857142857142899</v>
      </c>
      <c r="BK8" s="16">
        <v>0.36842105263157898</v>
      </c>
      <c r="BL8" s="16">
        <v>0.55555555555555602</v>
      </c>
      <c r="BM8" s="16">
        <v>0.36363636363636398</v>
      </c>
      <c r="BN8" s="16">
        <v>0.5625</v>
      </c>
      <c r="BO8" s="16"/>
      <c r="BP8" s="16">
        <v>0.56234718826405905</v>
      </c>
      <c r="BQ8" s="16"/>
      <c r="BR8" s="16">
        <v>0.51536643026004703</v>
      </c>
      <c r="BS8" s="16"/>
      <c r="BT8" s="16">
        <v>0.55223880597014896</v>
      </c>
    </row>
    <row r="9" spans="2:72" ht="16" x14ac:dyDescent="0.2">
      <c r="B9" s="17" t="s">
        <v>292</v>
      </c>
      <c r="C9" s="16">
        <v>0.33202357563850698</v>
      </c>
      <c r="D9" s="16">
        <v>0.31155778894472402</v>
      </c>
      <c r="E9" s="16">
        <v>0.39534883720930197</v>
      </c>
      <c r="F9" s="16">
        <v>0.38095238095238099</v>
      </c>
      <c r="G9" s="16">
        <v>0.36363636363636398</v>
      </c>
      <c r="H9" s="16">
        <v>0.16</v>
      </c>
      <c r="I9" s="16">
        <v>0.355932203389831</v>
      </c>
      <c r="J9" s="16">
        <v>0.296296296296296</v>
      </c>
      <c r="K9" s="16">
        <v>0.238095238095238</v>
      </c>
      <c r="L9" s="16">
        <v>0.43589743589743601</v>
      </c>
      <c r="M9" s="16">
        <v>0.476190476190476</v>
      </c>
      <c r="N9" s="16">
        <v>0.125</v>
      </c>
      <c r="O9" s="16">
        <v>0.6</v>
      </c>
      <c r="P9" s="16"/>
      <c r="Q9" s="16">
        <v>0.214285714285714</v>
      </c>
      <c r="R9" s="16">
        <v>0.33333333333333298</v>
      </c>
      <c r="S9" s="16">
        <v>0.35294117647058798</v>
      </c>
      <c r="T9" s="16">
        <v>0.38709677419354799</v>
      </c>
      <c r="U9" s="16">
        <v>0.20833333333333301</v>
      </c>
      <c r="V9" s="16">
        <v>0.40384615384615402</v>
      </c>
      <c r="W9" s="16">
        <v>0.30357142857142899</v>
      </c>
      <c r="X9" s="16">
        <v>0.381818181818182</v>
      </c>
      <c r="Y9" s="16">
        <v>0.32258064516128998</v>
      </c>
      <c r="Z9" s="16"/>
      <c r="AA9" s="16">
        <v>0.33009708737864102</v>
      </c>
      <c r="AB9" s="16">
        <v>0.33333333333333298</v>
      </c>
      <c r="AC9" s="16"/>
      <c r="AD9" s="16">
        <v>0.41463414634146301</v>
      </c>
      <c r="AE9" s="16">
        <v>0.31818181818181801</v>
      </c>
      <c r="AF9" s="16">
        <v>0.44444444444444398</v>
      </c>
      <c r="AG9" s="16">
        <v>0.34146341463414598</v>
      </c>
      <c r="AH9" s="16">
        <v>0.27027027027027001</v>
      </c>
      <c r="AI9" s="16">
        <v>0.29545454545454503</v>
      </c>
      <c r="AJ9" s="16">
        <v>0.269230769230769</v>
      </c>
      <c r="AK9" s="16">
        <v>0.4</v>
      </c>
      <c r="AL9" s="16">
        <v>0.36666666666666697</v>
      </c>
      <c r="AM9" s="16">
        <v>0.30612244897959201</v>
      </c>
      <c r="AN9" s="16"/>
      <c r="AO9" s="16">
        <v>0.39490445859872603</v>
      </c>
      <c r="AP9" s="16">
        <v>0.31468531468531502</v>
      </c>
      <c r="AQ9" s="16">
        <v>0.355769230769231</v>
      </c>
      <c r="AR9" s="16">
        <v>0.213114754098361</v>
      </c>
      <c r="AS9" s="16">
        <v>0.29411764705882398</v>
      </c>
      <c r="AT9" s="16">
        <v>0.33333333333333298</v>
      </c>
      <c r="AU9" s="16"/>
      <c r="AV9" s="16">
        <v>0.33333333333333298</v>
      </c>
      <c r="AW9" s="16">
        <v>0</v>
      </c>
      <c r="AX9" s="16">
        <v>0.241935483870968</v>
      </c>
      <c r="AY9" s="16">
        <v>0.5</v>
      </c>
      <c r="AZ9" s="16">
        <v>0</v>
      </c>
      <c r="BA9" s="16">
        <v>0.34375</v>
      </c>
      <c r="BB9" s="16">
        <v>0.34693877551020402</v>
      </c>
      <c r="BC9" s="16">
        <v>0.64285714285714302</v>
      </c>
      <c r="BD9" s="16">
        <v>0.4</v>
      </c>
      <c r="BE9" s="16">
        <v>0.35199999999999998</v>
      </c>
      <c r="BF9" s="16">
        <v>0.29411764705882398</v>
      </c>
      <c r="BG9" s="16">
        <v>0.16666666666666699</v>
      </c>
      <c r="BH9" s="16">
        <v>0.29787234042553201</v>
      </c>
      <c r="BI9" s="16">
        <v>0.46153846153846201</v>
      </c>
      <c r="BJ9" s="16">
        <v>0.42857142857142899</v>
      </c>
      <c r="BK9" s="16">
        <v>0.36842105263157898</v>
      </c>
      <c r="BL9" s="16">
        <v>0.33333333333333298</v>
      </c>
      <c r="BM9" s="16">
        <v>0.27272727272727298</v>
      </c>
      <c r="BN9" s="16">
        <v>0.3125</v>
      </c>
      <c r="BO9" s="16"/>
      <c r="BP9" s="16">
        <v>0.31540342298288498</v>
      </c>
      <c r="BQ9" s="16"/>
      <c r="BR9" s="16">
        <v>0.34515366430260003</v>
      </c>
      <c r="BS9" s="16"/>
      <c r="BT9" s="16">
        <v>0.33432835820895501</v>
      </c>
    </row>
    <row r="10" spans="2:72" ht="32" x14ac:dyDescent="0.2">
      <c r="B10" s="17" t="s">
        <v>293</v>
      </c>
      <c r="C10" s="16">
        <v>9.4302554027504898E-2</v>
      </c>
      <c r="D10" s="16">
        <v>8.0402010050251299E-2</v>
      </c>
      <c r="E10" s="16">
        <v>0.162790697674419</v>
      </c>
      <c r="F10" s="16">
        <v>0.19047619047618999</v>
      </c>
      <c r="G10" s="16">
        <v>0.12121212121212099</v>
      </c>
      <c r="H10" s="16">
        <v>0.16</v>
      </c>
      <c r="I10" s="16">
        <v>8.4745762711864403E-2</v>
      </c>
      <c r="J10" s="16">
        <v>0.148148148148148</v>
      </c>
      <c r="K10" s="16">
        <v>4.7619047619047603E-2</v>
      </c>
      <c r="L10" s="16">
        <v>2.5641025641025599E-2</v>
      </c>
      <c r="M10" s="16">
        <v>9.5238095238095205E-2</v>
      </c>
      <c r="N10" s="16">
        <v>0</v>
      </c>
      <c r="O10" s="16">
        <v>0</v>
      </c>
      <c r="P10" s="16"/>
      <c r="Q10" s="16">
        <v>0.214285714285714</v>
      </c>
      <c r="R10" s="16">
        <v>8.3333333333333301E-2</v>
      </c>
      <c r="S10" s="16">
        <v>0.11764705882352899</v>
      </c>
      <c r="T10" s="16">
        <v>0.16129032258064499</v>
      </c>
      <c r="U10" s="16">
        <v>0.125</v>
      </c>
      <c r="V10" s="16">
        <v>7.69230769230769E-2</v>
      </c>
      <c r="W10" s="16">
        <v>0.14285714285714299</v>
      </c>
      <c r="X10" s="16">
        <v>0.12727272727272701</v>
      </c>
      <c r="Y10" s="16">
        <v>6.0483870967741903E-2</v>
      </c>
      <c r="Z10" s="16"/>
      <c r="AA10" s="16">
        <v>0.12621359223301001</v>
      </c>
      <c r="AB10" s="16">
        <v>7.2607260726072598E-2</v>
      </c>
      <c r="AC10" s="16"/>
      <c r="AD10" s="16">
        <v>0.17073170731707299</v>
      </c>
      <c r="AE10" s="16">
        <v>4.5454545454545497E-2</v>
      </c>
      <c r="AF10" s="16">
        <v>0.16666666666666699</v>
      </c>
      <c r="AG10" s="16">
        <v>0.12195121951219499</v>
      </c>
      <c r="AH10" s="16">
        <v>0.24324324324324301</v>
      </c>
      <c r="AI10" s="16">
        <v>6.8181818181818205E-2</v>
      </c>
      <c r="AJ10" s="16">
        <v>0.102564102564103</v>
      </c>
      <c r="AK10" s="16">
        <v>7.69230769230769E-2</v>
      </c>
      <c r="AL10" s="16">
        <v>3.3333333333333298E-2</v>
      </c>
      <c r="AM10" s="16">
        <v>5.10204081632653E-2</v>
      </c>
      <c r="AN10" s="16"/>
      <c r="AO10" s="16">
        <v>9.5541401273885398E-2</v>
      </c>
      <c r="AP10" s="16">
        <v>0.10489510489510501</v>
      </c>
      <c r="AQ10" s="16">
        <v>9.6153846153846201E-2</v>
      </c>
      <c r="AR10" s="16">
        <v>9.8360655737704902E-2</v>
      </c>
      <c r="AS10" s="16">
        <v>5.8823529411764698E-2</v>
      </c>
      <c r="AT10" s="16">
        <v>0</v>
      </c>
      <c r="AU10" s="16"/>
      <c r="AV10" s="16">
        <v>0.16666666666666699</v>
      </c>
      <c r="AW10" s="16">
        <v>0</v>
      </c>
      <c r="AX10" s="16">
        <v>4.8387096774193498E-2</v>
      </c>
      <c r="AY10" s="16">
        <v>0</v>
      </c>
      <c r="AZ10" s="16">
        <v>0</v>
      </c>
      <c r="BA10" s="16">
        <v>9.375E-2</v>
      </c>
      <c r="BB10" s="16">
        <v>0.122448979591837</v>
      </c>
      <c r="BC10" s="16">
        <v>0.14285714285714299</v>
      </c>
      <c r="BD10" s="16">
        <v>0.2</v>
      </c>
      <c r="BE10" s="16">
        <v>8.7999999999999995E-2</v>
      </c>
      <c r="BF10" s="16">
        <v>0.11764705882352899</v>
      </c>
      <c r="BG10" s="16">
        <v>0</v>
      </c>
      <c r="BH10" s="16">
        <v>0.10638297872340401</v>
      </c>
      <c r="BI10" s="16">
        <v>7.69230769230769E-2</v>
      </c>
      <c r="BJ10" s="16">
        <v>0</v>
      </c>
      <c r="BK10" s="16">
        <v>0.157894736842105</v>
      </c>
      <c r="BL10" s="16">
        <v>5.5555555555555601E-2</v>
      </c>
      <c r="BM10" s="16">
        <v>0.18181818181818199</v>
      </c>
      <c r="BN10" s="16">
        <v>6.25E-2</v>
      </c>
      <c r="BO10" s="16"/>
      <c r="BP10" s="16">
        <v>8.5574572127139398E-2</v>
      </c>
      <c r="BQ10" s="16"/>
      <c r="BR10" s="16">
        <v>9.2198581560283696E-2</v>
      </c>
      <c r="BS10" s="16"/>
      <c r="BT10" s="16">
        <v>7.7611940298507501E-2</v>
      </c>
    </row>
    <row r="11" spans="2:72" ht="16" x14ac:dyDescent="0.2">
      <c r="B11" s="17" t="s">
        <v>294</v>
      </c>
      <c r="C11" s="16">
        <v>3.3398821218074699E-2</v>
      </c>
      <c r="D11" s="16">
        <v>3.5175879396984903E-2</v>
      </c>
      <c r="E11" s="16">
        <v>4.6511627906976702E-2</v>
      </c>
      <c r="F11" s="16">
        <v>4.7619047619047603E-2</v>
      </c>
      <c r="G11" s="16">
        <v>0</v>
      </c>
      <c r="H11" s="16">
        <v>0.04</v>
      </c>
      <c r="I11" s="16">
        <v>3.3898305084745797E-2</v>
      </c>
      <c r="J11" s="16">
        <v>7.4074074074074098E-2</v>
      </c>
      <c r="K11" s="16">
        <v>4.7619047619047603E-2</v>
      </c>
      <c r="L11" s="16">
        <v>0</v>
      </c>
      <c r="M11" s="16">
        <v>0</v>
      </c>
      <c r="N11" s="16">
        <v>6.25E-2</v>
      </c>
      <c r="O11" s="16">
        <v>0</v>
      </c>
      <c r="P11" s="16"/>
      <c r="Q11" s="16">
        <v>0.14285714285714299</v>
      </c>
      <c r="R11" s="16">
        <v>8.3333333333333301E-2</v>
      </c>
      <c r="S11" s="16">
        <v>0.11764705882352899</v>
      </c>
      <c r="T11" s="16">
        <v>0</v>
      </c>
      <c r="U11" s="16">
        <v>0</v>
      </c>
      <c r="V11" s="16">
        <v>5.7692307692307702E-2</v>
      </c>
      <c r="W11" s="16">
        <v>0</v>
      </c>
      <c r="X11" s="16">
        <v>7.2727272727272696E-2</v>
      </c>
      <c r="Y11" s="16">
        <v>2.0161290322580599E-2</v>
      </c>
      <c r="Z11" s="16"/>
      <c r="AA11" s="16">
        <v>3.8834951456310697E-2</v>
      </c>
      <c r="AB11" s="16">
        <v>2.9702970297029702E-2</v>
      </c>
      <c r="AC11" s="16"/>
      <c r="AD11" s="16">
        <v>7.3170731707317097E-2</v>
      </c>
      <c r="AE11" s="16">
        <v>4.5454545454545497E-2</v>
      </c>
      <c r="AF11" s="16">
        <v>0</v>
      </c>
      <c r="AG11" s="16">
        <v>9.7560975609756101E-2</v>
      </c>
      <c r="AH11" s="16">
        <v>5.4054054054054099E-2</v>
      </c>
      <c r="AI11" s="16">
        <v>0</v>
      </c>
      <c r="AJ11" s="16">
        <v>3.8461538461538498E-2</v>
      </c>
      <c r="AK11" s="16">
        <v>0</v>
      </c>
      <c r="AL11" s="16">
        <v>0</v>
      </c>
      <c r="AM11" s="16">
        <v>3.06122448979592E-2</v>
      </c>
      <c r="AN11" s="16"/>
      <c r="AO11" s="16">
        <v>5.0955414012738898E-2</v>
      </c>
      <c r="AP11" s="16">
        <v>2.0979020979021001E-2</v>
      </c>
      <c r="AQ11" s="16">
        <v>3.8461538461538498E-2</v>
      </c>
      <c r="AR11" s="16">
        <v>3.2786885245901599E-2</v>
      </c>
      <c r="AS11" s="16">
        <v>0</v>
      </c>
      <c r="AT11" s="16">
        <v>0</v>
      </c>
      <c r="AU11" s="16"/>
      <c r="AV11" s="16">
        <v>0.33333333333333298</v>
      </c>
      <c r="AW11" s="16">
        <v>0</v>
      </c>
      <c r="AX11" s="16">
        <v>1.6129032258064498E-2</v>
      </c>
      <c r="AY11" s="16">
        <v>0.25</v>
      </c>
      <c r="AZ11" s="16">
        <v>1</v>
      </c>
      <c r="BA11" s="16">
        <v>0</v>
      </c>
      <c r="BB11" s="16">
        <v>6.1224489795918401E-2</v>
      </c>
      <c r="BC11" s="16">
        <v>0</v>
      </c>
      <c r="BD11" s="16">
        <v>0</v>
      </c>
      <c r="BE11" s="16">
        <v>1.6E-2</v>
      </c>
      <c r="BF11" s="16">
        <v>0</v>
      </c>
      <c r="BG11" s="16">
        <v>0</v>
      </c>
      <c r="BH11" s="16">
        <v>4.2553191489361701E-2</v>
      </c>
      <c r="BI11" s="16">
        <v>0</v>
      </c>
      <c r="BJ11" s="16">
        <v>0.14285714285714299</v>
      </c>
      <c r="BK11" s="16">
        <v>5.2631578947368397E-2</v>
      </c>
      <c r="BL11" s="16">
        <v>5.5555555555555601E-2</v>
      </c>
      <c r="BM11" s="16">
        <v>9.0909090909090898E-2</v>
      </c>
      <c r="BN11" s="16">
        <v>0</v>
      </c>
      <c r="BO11" s="16"/>
      <c r="BP11" s="16">
        <v>2.2004889975550099E-2</v>
      </c>
      <c r="BQ11" s="16"/>
      <c r="BR11" s="16">
        <v>3.3096926713947997E-2</v>
      </c>
      <c r="BS11" s="16"/>
      <c r="BT11" s="16">
        <v>1.49253731343284E-2</v>
      </c>
    </row>
    <row r="12" spans="2:72" ht="16" x14ac:dyDescent="0.2">
      <c r="B12" s="17" t="s">
        <v>295</v>
      </c>
      <c r="C12" s="16">
        <v>1.5717092337917501E-2</v>
      </c>
      <c r="D12" s="16">
        <v>1.5075376884422099E-2</v>
      </c>
      <c r="E12" s="16">
        <v>0</v>
      </c>
      <c r="F12" s="16">
        <v>4.7619047619047603E-2</v>
      </c>
      <c r="G12" s="16">
        <v>0</v>
      </c>
      <c r="H12" s="16">
        <v>0</v>
      </c>
      <c r="I12" s="16">
        <v>1.6949152542372899E-2</v>
      </c>
      <c r="J12" s="16">
        <v>7.4074074074074098E-2</v>
      </c>
      <c r="K12" s="16">
        <v>0</v>
      </c>
      <c r="L12" s="16">
        <v>0</v>
      </c>
      <c r="M12" s="16">
        <v>0</v>
      </c>
      <c r="N12" s="16">
        <v>6.25E-2</v>
      </c>
      <c r="O12" s="16">
        <v>0</v>
      </c>
      <c r="P12" s="16"/>
      <c r="Q12" s="16">
        <v>0.14285714285714299</v>
      </c>
      <c r="R12" s="16">
        <v>0.16666666666666699</v>
      </c>
      <c r="S12" s="16">
        <v>0</v>
      </c>
      <c r="T12" s="16">
        <v>3.2258064516128997E-2</v>
      </c>
      <c r="U12" s="16">
        <v>0</v>
      </c>
      <c r="V12" s="16">
        <v>1.9230769230769201E-2</v>
      </c>
      <c r="W12" s="16">
        <v>1.7857142857142901E-2</v>
      </c>
      <c r="X12" s="16">
        <v>0</v>
      </c>
      <c r="Y12" s="16">
        <v>4.0322580645161298E-3</v>
      </c>
      <c r="Z12" s="16"/>
      <c r="AA12" s="16">
        <v>3.3980582524271802E-2</v>
      </c>
      <c r="AB12" s="16">
        <v>3.3003300330032999E-3</v>
      </c>
      <c r="AC12" s="16"/>
      <c r="AD12" s="16">
        <v>0.12195121951219499</v>
      </c>
      <c r="AE12" s="16">
        <v>9.0909090909090898E-2</v>
      </c>
      <c r="AF12" s="16">
        <v>0</v>
      </c>
      <c r="AG12" s="16">
        <v>0</v>
      </c>
      <c r="AH12" s="16">
        <v>0</v>
      </c>
      <c r="AI12" s="16">
        <v>2.27272727272727E-2</v>
      </c>
      <c r="AJ12" s="16">
        <v>0</v>
      </c>
      <c r="AK12" s="16">
        <v>0</v>
      </c>
      <c r="AL12" s="16">
        <v>0</v>
      </c>
      <c r="AM12" s="16">
        <v>0</v>
      </c>
      <c r="AN12" s="16"/>
      <c r="AO12" s="16">
        <v>3.1847133757961797E-2</v>
      </c>
      <c r="AP12" s="16">
        <v>6.9930069930069904E-3</v>
      </c>
      <c r="AQ12" s="16">
        <v>0</v>
      </c>
      <c r="AR12" s="16">
        <v>1.63934426229508E-2</v>
      </c>
      <c r="AS12" s="16">
        <v>0</v>
      </c>
      <c r="AT12" s="16">
        <v>0.16666666666666699</v>
      </c>
      <c r="AU12" s="16"/>
      <c r="AV12" s="16">
        <v>0</v>
      </c>
      <c r="AW12" s="16">
        <v>0.5</v>
      </c>
      <c r="AX12" s="16">
        <v>0</v>
      </c>
      <c r="AY12" s="16">
        <v>0</v>
      </c>
      <c r="AZ12" s="16">
        <v>0</v>
      </c>
      <c r="BA12" s="16">
        <v>0</v>
      </c>
      <c r="BB12" s="16">
        <v>4.08163265306122E-2</v>
      </c>
      <c r="BC12" s="16">
        <v>0</v>
      </c>
      <c r="BD12" s="16">
        <v>0</v>
      </c>
      <c r="BE12" s="16">
        <v>1.6E-2</v>
      </c>
      <c r="BF12" s="16">
        <v>1.4705882352941201E-2</v>
      </c>
      <c r="BG12" s="16">
        <v>0</v>
      </c>
      <c r="BH12" s="16">
        <v>0</v>
      </c>
      <c r="BI12" s="16">
        <v>0</v>
      </c>
      <c r="BJ12" s="16">
        <v>0</v>
      </c>
      <c r="BK12" s="16">
        <v>0</v>
      </c>
      <c r="BL12" s="16">
        <v>0</v>
      </c>
      <c r="BM12" s="16">
        <v>9.0909090909090898E-2</v>
      </c>
      <c r="BN12" s="16">
        <v>6.25E-2</v>
      </c>
      <c r="BO12" s="16"/>
      <c r="BP12" s="16">
        <v>1.46699266503667E-2</v>
      </c>
      <c r="BQ12" s="16"/>
      <c r="BR12" s="16">
        <v>1.1820330969267099E-2</v>
      </c>
      <c r="BS12" s="16"/>
      <c r="BT12" s="16">
        <v>2.0895522388059699E-2</v>
      </c>
    </row>
    <row r="13" spans="2:72" ht="16" x14ac:dyDescent="0.2">
      <c r="B13" s="25" t="s">
        <v>90</v>
      </c>
      <c r="C13" s="24">
        <v>1.9646365422396899E-3</v>
      </c>
      <c r="D13" s="24">
        <v>0</v>
      </c>
      <c r="E13" s="24">
        <v>0</v>
      </c>
      <c r="F13" s="24">
        <v>0</v>
      </c>
      <c r="G13" s="24">
        <v>0</v>
      </c>
      <c r="H13" s="24">
        <v>0</v>
      </c>
      <c r="I13" s="24">
        <v>0</v>
      </c>
      <c r="J13" s="24">
        <v>0</v>
      </c>
      <c r="K13" s="24">
        <v>4.7619047619047603E-2</v>
      </c>
      <c r="L13" s="24">
        <v>0</v>
      </c>
      <c r="M13" s="24">
        <v>0</v>
      </c>
      <c r="N13" s="24">
        <v>0</v>
      </c>
      <c r="O13" s="24">
        <v>0</v>
      </c>
      <c r="P13" s="24"/>
      <c r="Q13" s="24">
        <v>0</v>
      </c>
      <c r="R13" s="24">
        <v>0</v>
      </c>
      <c r="S13" s="24">
        <v>0</v>
      </c>
      <c r="T13" s="24">
        <v>0</v>
      </c>
      <c r="U13" s="24">
        <v>0</v>
      </c>
      <c r="V13" s="24">
        <v>0</v>
      </c>
      <c r="W13" s="24">
        <v>0</v>
      </c>
      <c r="X13" s="24">
        <v>0</v>
      </c>
      <c r="Y13" s="24">
        <v>4.0322580645161298E-3</v>
      </c>
      <c r="Z13" s="24"/>
      <c r="AA13" s="24">
        <v>0</v>
      </c>
      <c r="AB13" s="24">
        <v>3.3003300330032999E-3</v>
      </c>
      <c r="AC13" s="24"/>
      <c r="AD13" s="24">
        <v>0</v>
      </c>
      <c r="AE13" s="24">
        <v>0</v>
      </c>
      <c r="AF13" s="24">
        <v>0</v>
      </c>
      <c r="AG13" s="24">
        <v>0</v>
      </c>
      <c r="AH13" s="24">
        <v>2.7027027027027001E-2</v>
      </c>
      <c r="AI13" s="24">
        <v>0</v>
      </c>
      <c r="AJ13" s="24">
        <v>0</v>
      </c>
      <c r="AK13" s="24">
        <v>0</v>
      </c>
      <c r="AL13" s="24">
        <v>0</v>
      </c>
      <c r="AM13" s="24">
        <v>0</v>
      </c>
      <c r="AN13" s="24"/>
      <c r="AO13" s="24">
        <v>0</v>
      </c>
      <c r="AP13" s="24">
        <v>6.9930069930069904E-3</v>
      </c>
      <c r="AQ13" s="24">
        <v>0</v>
      </c>
      <c r="AR13" s="24">
        <v>0</v>
      </c>
      <c r="AS13" s="24">
        <v>0</v>
      </c>
      <c r="AT13" s="24">
        <v>0</v>
      </c>
      <c r="AU13" s="24"/>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5.2631578947368397E-2</v>
      </c>
      <c r="BL13" s="24">
        <v>0</v>
      </c>
      <c r="BM13" s="24">
        <v>0</v>
      </c>
      <c r="BN13" s="24">
        <v>0</v>
      </c>
      <c r="BO13" s="24"/>
      <c r="BP13" s="24">
        <v>0</v>
      </c>
      <c r="BQ13" s="24"/>
      <c r="BR13" s="24">
        <v>2.36406619385343E-3</v>
      </c>
      <c r="BS13" s="24"/>
      <c r="BT13" s="24">
        <v>0</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2:BT21"/>
  <sheetViews>
    <sheetView showGridLines="0" topLeftCell="A8" workbookViewId="0">
      <pane xSplit="2" topLeftCell="C1" activePane="topRight" state="frozen"/>
      <selection pane="topRight" activeCell="B16" sqref="B16"/>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326</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319</v>
      </c>
      <c r="C8" s="16">
        <v>0.16480446927374301</v>
      </c>
      <c r="D8" s="16">
        <v>0.217054263565891</v>
      </c>
      <c r="E8" s="16">
        <v>9.7222222222222196E-2</v>
      </c>
      <c r="F8" s="16">
        <v>6.8965517241379296E-2</v>
      </c>
      <c r="G8" s="16">
        <v>0.28000000000000003</v>
      </c>
      <c r="H8" s="16">
        <v>0.17142857142857101</v>
      </c>
      <c r="I8" s="16">
        <v>0.141025641025641</v>
      </c>
      <c r="J8" s="16">
        <v>6.6666666666666693E-2</v>
      </c>
      <c r="K8" s="16">
        <v>4.5454545454545497E-2</v>
      </c>
      <c r="L8" s="16">
        <v>9.0909090909090898E-2</v>
      </c>
      <c r="M8" s="16">
        <v>6.8965517241379296E-2</v>
      </c>
      <c r="N8" s="16">
        <v>0.375</v>
      </c>
      <c r="O8" s="16">
        <v>0.125</v>
      </c>
      <c r="P8" s="16"/>
      <c r="Q8" s="16">
        <v>0.135135135135135</v>
      </c>
      <c r="R8" s="16">
        <v>0.107142857142857</v>
      </c>
      <c r="S8" s="16">
        <v>8.5714285714285701E-2</v>
      </c>
      <c r="T8" s="16">
        <v>0.11363636363636399</v>
      </c>
      <c r="U8" s="16">
        <v>6.8181818181818205E-2</v>
      </c>
      <c r="V8" s="16">
        <v>9.0909090909090898E-2</v>
      </c>
      <c r="W8" s="16">
        <v>0.1</v>
      </c>
      <c r="X8" s="16">
        <v>0.22666666666666699</v>
      </c>
      <c r="Y8" s="16">
        <v>0.227118644067797</v>
      </c>
      <c r="Z8" s="16"/>
      <c r="AA8" s="16">
        <v>9.8550724637681206E-2</v>
      </c>
      <c r="AB8" s="16">
        <v>0.22702702702702701</v>
      </c>
      <c r="AC8" s="16"/>
      <c r="AD8" s="16">
        <v>0.102564102564103</v>
      </c>
      <c r="AE8" s="16">
        <v>0.14285714285714299</v>
      </c>
      <c r="AF8" s="16">
        <v>0.11764705882352899</v>
      </c>
      <c r="AG8" s="16">
        <v>0.105263157894737</v>
      </c>
      <c r="AH8" s="16">
        <v>0.19642857142857101</v>
      </c>
      <c r="AI8" s="16">
        <v>0.1</v>
      </c>
      <c r="AJ8" s="16">
        <v>0.22340425531914901</v>
      </c>
      <c r="AK8" s="16">
        <v>0.25</v>
      </c>
      <c r="AL8" s="16">
        <v>0.16049382716049401</v>
      </c>
      <c r="AM8" s="16">
        <v>0.18897637795275599</v>
      </c>
      <c r="AN8" s="16"/>
      <c r="AO8" s="16">
        <v>8.5271317829457405E-2</v>
      </c>
      <c r="AP8" s="16">
        <v>0.14285714285714299</v>
      </c>
      <c r="AQ8" s="16">
        <v>0.201438848920863</v>
      </c>
      <c r="AR8" s="16">
        <v>0.22535211267605601</v>
      </c>
      <c r="AS8" s="16">
        <v>0.52500000000000002</v>
      </c>
      <c r="AT8" s="16">
        <v>0.30769230769230799</v>
      </c>
      <c r="AU8" s="16"/>
      <c r="AV8" s="16">
        <v>0.16666666666666699</v>
      </c>
      <c r="AW8" s="16">
        <v>0</v>
      </c>
      <c r="AX8" s="16">
        <v>0.29870129870129902</v>
      </c>
      <c r="AY8" s="16">
        <v>0.1</v>
      </c>
      <c r="AZ8" s="16">
        <v>0</v>
      </c>
      <c r="BA8" s="16">
        <v>0.170212765957447</v>
      </c>
      <c r="BB8" s="16">
        <v>0.157894736842105</v>
      </c>
      <c r="BC8" s="16">
        <v>0.157894736842105</v>
      </c>
      <c r="BD8" s="16">
        <v>0.15384615384615399</v>
      </c>
      <c r="BE8" s="16">
        <v>0.18633540372670801</v>
      </c>
      <c r="BF8" s="16">
        <v>0.265060240963855</v>
      </c>
      <c r="BG8" s="16">
        <v>9.0909090909090898E-2</v>
      </c>
      <c r="BH8" s="16">
        <v>4.3478260869565202E-2</v>
      </c>
      <c r="BI8" s="16">
        <v>0.133333333333333</v>
      </c>
      <c r="BJ8" s="16">
        <v>7.69230769230769E-2</v>
      </c>
      <c r="BK8" s="16">
        <v>0</v>
      </c>
      <c r="BL8" s="16">
        <v>0.15625</v>
      </c>
      <c r="BM8" s="16">
        <v>0.1</v>
      </c>
      <c r="BN8" s="16">
        <v>9.0909090909090898E-2</v>
      </c>
      <c r="BO8" s="16"/>
      <c r="BP8" s="16">
        <v>0.19056603773584899</v>
      </c>
      <c r="BQ8" s="16"/>
      <c r="BR8" s="16">
        <v>0.17931034482758601</v>
      </c>
      <c r="BS8" s="16"/>
      <c r="BT8" s="16">
        <v>0.20279720279720301</v>
      </c>
    </row>
    <row r="9" spans="2:72" ht="16" x14ac:dyDescent="0.2">
      <c r="B9" s="17" t="s">
        <v>320</v>
      </c>
      <c r="C9" s="16">
        <v>0.45391061452513998</v>
      </c>
      <c r="D9" s="16">
        <v>0.47674418604651198</v>
      </c>
      <c r="E9" s="16">
        <v>0.33333333333333298</v>
      </c>
      <c r="F9" s="16">
        <v>0.44827586206896602</v>
      </c>
      <c r="G9" s="16">
        <v>0.4</v>
      </c>
      <c r="H9" s="16">
        <v>0.48571428571428599</v>
      </c>
      <c r="I9" s="16">
        <v>0.47435897435897401</v>
      </c>
      <c r="J9" s="16">
        <v>0.37777777777777799</v>
      </c>
      <c r="K9" s="16">
        <v>0.63636363636363602</v>
      </c>
      <c r="L9" s="16">
        <v>0.5</v>
      </c>
      <c r="M9" s="16">
        <v>0.48275862068965503</v>
      </c>
      <c r="N9" s="16">
        <v>0.33333333333333298</v>
      </c>
      <c r="O9" s="16">
        <v>0.625</v>
      </c>
      <c r="P9" s="16"/>
      <c r="Q9" s="16">
        <v>0.29729729729729698</v>
      </c>
      <c r="R9" s="16">
        <v>0.25</v>
      </c>
      <c r="S9" s="16">
        <v>0.34285714285714303</v>
      </c>
      <c r="T9" s="16">
        <v>0.45454545454545497</v>
      </c>
      <c r="U9" s="16">
        <v>0.54545454545454497</v>
      </c>
      <c r="V9" s="16">
        <v>0.37662337662337703</v>
      </c>
      <c r="W9" s="16">
        <v>0.48749999999999999</v>
      </c>
      <c r="X9" s="16">
        <v>0.54666666666666697</v>
      </c>
      <c r="Y9" s="16">
        <v>0.48135593220339001</v>
      </c>
      <c r="Z9" s="16"/>
      <c r="AA9" s="16">
        <v>0.41159420289855098</v>
      </c>
      <c r="AB9" s="16">
        <v>0.49459459459459498</v>
      </c>
      <c r="AC9" s="16"/>
      <c r="AD9" s="16">
        <v>0.41025641025641002</v>
      </c>
      <c r="AE9" s="16">
        <v>0.28571428571428598</v>
      </c>
      <c r="AF9" s="16">
        <v>0.29411764705882398</v>
      </c>
      <c r="AG9" s="16">
        <v>0.47368421052631599</v>
      </c>
      <c r="AH9" s="16">
        <v>0.375</v>
      </c>
      <c r="AI9" s="16">
        <v>0.52857142857142903</v>
      </c>
      <c r="AJ9" s="16">
        <v>0.43617021276595702</v>
      </c>
      <c r="AK9" s="16">
        <v>0.5</v>
      </c>
      <c r="AL9" s="16">
        <v>0.54320987654320996</v>
      </c>
      <c r="AM9" s="16">
        <v>0.47244094488188998</v>
      </c>
      <c r="AN9" s="16"/>
      <c r="AO9" s="16">
        <v>0.44186046511627902</v>
      </c>
      <c r="AP9" s="16">
        <v>0.46031746031746001</v>
      </c>
      <c r="AQ9" s="16">
        <v>0.48920863309352502</v>
      </c>
      <c r="AR9" s="16">
        <v>0.49295774647887303</v>
      </c>
      <c r="AS9" s="16">
        <v>0.35</v>
      </c>
      <c r="AT9" s="16">
        <v>0.30769230769230799</v>
      </c>
      <c r="AU9" s="16"/>
      <c r="AV9" s="16">
        <v>0.66666666666666696</v>
      </c>
      <c r="AW9" s="16">
        <v>0.5</v>
      </c>
      <c r="AX9" s="16">
        <v>0.44155844155844198</v>
      </c>
      <c r="AY9" s="16">
        <v>0.3</v>
      </c>
      <c r="AZ9" s="16">
        <v>0.25</v>
      </c>
      <c r="BA9" s="16">
        <v>0.48936170212766</v>
      </c>
      <c r="BB9" s="16">
        <v>0.48684210526315802</v>
      </c>
      <c r="BC9" s="16">
        <v>0.42105263157894701</v>
      </c>
      <c r="BD9" s="16">
        <v>0.53846153846153799</v>
      </c>
      <c r="BE9" s="16">
        <v>0.54037267080745299</v>
      </c>
      <c r="BF9" s="16">
        <v>0.40963855421686701</v>
      </c>
      <c r="BG9" s="16">
        <v>9.0909090909090898E-2</v>
      </c>
      <c r="BH9" s="16">
        <v>0.57971014492753603</v>
      </c>
      <c r="BI9" s="16">
        <v>0.2</v>
      </c>
      <c r="BJ9" s="16">
        <v>0.53846153846153799</v>
      </c>
      <c r="BK9" s="16">
        <v>0.36111111111111099</v>
      </c>
      <c r="BL9" s="16">
        <v>0.28125</v>
      </c>
      <c r="BM9" s="16">
        <v>0.3</v>
      </c>
      <c r="BN9" s="16">
        <v>0.31818181818181801</v>
      </c>
      <c r="BO9" s="16"/>
      <c r="BP9" s="16">
        <v>0.48113207547169801</v>
      </c>
      <c r="BQ9" s="16"/>
      <c r="BR9" s="16">
        <v>0.451724137931034</v>
      </c>
      <c r="BS9" s="16"/>
      <c r="BT9" s="16">
        <v>0.452214452214452</v>
      </c>
    </row>
    <row r="10" spans="2:72" ht="16" x14ac:dyDescent="0.2">
      <c r="B10" s="17" t="s">
        <v>321</v>
      </c>
      <c r="C10" s="16">
        <v>0.209497206703911</v>
      </c>
      <c r="D10" s="16">
        <v>0.162790697674419</v>
      </c>
      <c r="E10" s="16">
        <v>0.27777777777777801</v>
      </c>
      <c r="F10" s="16">
        <v>0.41379310344827602</v>
      </c>
      <c r="G10" s="16">
        <v>0.16</v>
      </c>
      <c r="H10" s="16">
        <v>0.114285714285714</v>
      </c>
      <c r="I10" s="16">
        <v>0.21794871794871801</v>
      </c>
      <c r="J10" s="16">
        <v>0.31111111111111101</v>
      </c>
      <c r="K10" s="16">
        <v>0.13636363636363599</v>
      </c>
      <c r="L10" s="16">
        <v>0.18181818181818199</v>
      </c>
      <c r="M10" s="16">
        <v>0.34482758620689702</v>
      </c>
      <c r="N10" s="16">
        <v>0.29166666666666702</v>
      </c>
      <c r="O10" s="16">
        <v>0.125</v>
      </c>
      <c r="P10" s="16"/>
      <c r="Q10" s="16">
        <v>0.32432432432432401</v>
      </c>
      <c r="R10" s="16">
        <v>0.32142857142857101</v>
      </c>
      <c r="S10" s="16">
        <v>0.314285714285714</v>
      </c>
      <c r="T10" s="16">
        <v>0.22727272727272699</v>
      </c>
      <c r="U10" s="16">
        <v>0.27272727272727298</v>
      </c>
      <c r="V10" s="16">
        <v>0.28571428571428598</v>
      </c>
      <c r="W10" s="16">
        <v>0.27500000000000002</v>
      </c>
      <c r="X10" s="16">
        <v>0.12</v>
      </c>
      <c r="Y10" s="16">
        <v>0.14576271186440701</v>
      </c>
      <c r="Z10" s="16"/>
      <c r="AA10" s="16">
        <v>0.28405797101449298</v>
      </c>
      <c r="AB10" s="16">
        <v>0.14054054054054099</v>
      </c>
      <c r="AC10" s="16"/>
      <c r="AD10" s="16">
        <v>0.28205128205128199</v>
      </c>
      <c r="AE10" s="16">
        <v>0.22857142857142901</v>
      </c>
      <c r="AF10" s="16">
        <v>0.32352941176470601</v>
      </c>
      <c r="AG10" s="16">
        <v>0.31578947368421101</v>
      </c>
      <c r="AH10" s="16">
        <v>0.23214285714285701</v>
      </c>
      <c r="AI10" s="16">
        <v>0.24285714285714299</v>
      </c>
      <c r="AJ10" s="16">
        <v>0.20212765957446799</v>
      </c>
      <c r="AK10" s="16">
        <v>0.18421052631578899</v>
      </c>
      <c r="AL10" s="16">
        <v>0.148148148148148</v>
      </c>
      <c r="AM10" s="16">
        <v>0.118110236220472</v>
      </c>
      <c r="AN10" s="16"/>
      <c r="AO10" s="16">
        <v>0.26356589147286802</v>
      </c>
      <c r="AP10" s="16">
        <v>0.21164021164021199</v>
      </c>
      <c r="AQ10" s="16">
        <v>0.16546762589928099</v>
      </c>
      <c r="AR10" s="16">
        <v>0.183098591549296</v>
      </c>
      <c r="AS10" s="16">
        <v>0.1</v>
      </c>
      <c r="AT10" s="16">
        <v>7.69230769230769E-2</v>
      </c>
      <c r="AU10" s="16"/>
      <c r="AV10" s="16">
        <v>0</v>
      </c>
      <c r="AW10" s="16">
        <v>0.5</v>
      </c>
      <c r="AX10" s="16">
        <v>0.11688311688311701</v>
      </c>
      <c r="AY10" s="16">
        <v>0.4</v>
      </c>
      <c r="AZ10" s="16">
        <v>0.5</v>
      </c>
      <c r="BA10" s="16">
        <v>0.12765957446808501</v>
      </c>
      <c r="BB10" s="16">
        <v>0.144736842105263</v>
      </c>
      <c r="BC10" s="16">
        <v>0.26315789473684198</v>
      </c>
      <c r="BD10" s="16">
        <v>0.15384615384615399</v>
      </c>
      <c r="BE10" s="16">
        <v>0.12422360248447201</v>
      </c>
      <c r="BF10" s="16">
        <v>0.21686746987951799</v>
      </c>
      <c r="BG10" s="16">
        <v>0.54545454545454497</v>
      </c>
      <c r="BH10" s="16">
        <v>0.24637681159420299</v>
      </c>
      <c r="BI10" s="16">
        <v>0.46666666666666701</v>
      </c>
      <c r="BJ10" s="16">
        <v>0.15384615384615399</v>
      </c>
      <c r="BK10" s="16">
        <v>0.38888888888888901</v>
      </c>
      <c r="BL10" s="16">
        <v>0.375</v>
      </c>
      <c r="BM10" s="16">
        <v>0.45</v>
      </c>
      <c r="BN10" s="16">
        <v>0.22727272727272699</v>
      </c>
      <c r="BO10" s="16"/>
      <c r="BP10" s="16">
        <v>0.17547169811320801</v>
      </c>
      <c r="BQ10" s="16"/>
      <c r="BR10" s="16">
        <v>0.2</v>
      </c>
      <c r="BS10" s="16"/>
      <c r="BT10" s="16">
        <v>0.195804195804196</v>
      </c>
    </row>
    <row r="11" spans="2:72" ht="16" x14ac:dyDescent="0.2">
      <c r="B11" s="17" t="s">
        <v>322</v>
      </c>
      <c r="C11" s="16">
        <v>0.121508379888268</v>
      </c>
      <c r="D11" s="16">
        <v>0.10077519379845</v>
      </c>
      <c r="E11" s="16">
        <v>0.180555555555556</v>
      </c>
      <c r="F11" s="16">
        <v>6.8965517241379296E-2</v>
      </c>
      <c r="G11" s="16">
        <v>0.14000000000000001</v>
      </c>
      <c r="H11" s="16">
        <v>0.17142857142857101</v>
      </c>
      <c r="I11" s="16">
        <v>0.128205128205128</v>
      </c>
      <c r="J11" s="16">
        <v>0.155555555555556</v>
      </c>
      <c r="K11" s="16">
        <v>0.18181818181818199</v>
      </c>
      <c r="L11" s="16">
        <v>0.16666666666666699</v>
      </c>
      <c r="M11" s="16">
        <v>3.4482758620689703E-2</v>
      </c>
      <c r="N11" s="16">
        <v>0</v>
      </c>
      <c r="O11" s="16">
        <v>0</v>
      </c>
      <c r="P11" s="16"/>
      <c r="Q11" s="16">
        <v>0.135135135135135</v>
      </c>
      <c r="R11" s="16">
        <v>0.214285714285714</v>
      </c>
      <c r="S11" s="16">
        <v>0.2</v>
      </c>
      <c r="T11" s="16">
        <v>0.13636363636363599</v>
      </c>
      <c r="U11" s="16">
        <v>4.5454545454545497E-2</v>
      </c>
      <c r="V11" s="16">
        <v>0.18181818181818199</v>
      </c>
      <c r="W11" s="16">
        <v>8.7499999999999994E-2</v>
      </c>
      <c r="X11" s="16">
        <v>6.6666666666666693E-2</v>
      </c>
      <c r="Y11" s="16">
        <v>0.11864406779661001</v>
      </c>
      <c r="Z11" s="16"/>
      <c r="AA11" s="16">
        <v>0.13623188405797099</v>
      </c>
      <c r="AB11" s="16">
        <v>0.108108108108108</v>
      </c>
      <c r="AC11" s="16"/>
      <c r="AD11" s="16">
        <v>0.102564102564103</v>
      </c>
      <c r="AE11" s="16">
        <v>0.28571428571428598</v>
      </c>
      <c r="AF11" s="16">
        <v>0.17647058823529399</v>
      </c>
      <c r="AG11" s="16">
        <v>5.2631578947368397E-2</v>
      </c>
      <c r="AH11" s="16">
        <v>0.17857142857142899</v>
      </c>
      <c r="AI11" s="16">
        <v>7.1428571428571397E-2</v>
      </c>
      <c r="AJ11" s="16">
        <v>8.5106382978723402E-2</v>
      </c>
      <c r="AK11" s="16">
        <v>5.2631578947368397E-2</v>
      </c>
      <c r="AL11" s="16">
        <v>0.11111111111111099</v>
      </c>
      <c r="AM11" s="16">
        <v>0.17322834645669299</v>
      </c>
      <c r="AN11" s="16"/>
      <c r="AO11" s="16">
        <v>0.170542635658915</v>
      </c>
      <c r="AP11" s="16">
        <v>0.11640211640211599</v>
      </c>
      <c r="AQ11" s="16">
        <v>0.100719424460432</v>
      </c>
      <c r="AR11" s="16">
        <v>5.63380281690141E-2</v>
      </c>
      <c r="AS11" s="16">
        <v>2.5000000000000001E-2</v>
      </c>
      <c r="AT11" s="16">
        <v>7.69230769230769E-2</v>
      </c>
      <c r="AU11" s="16"/>
      <c r="AV11" s="16">
        <v>0.16666666666666699</v>
      </c>
      <c r="AW11" s="16">
        <v>0</v>
      </c>
      <c r="AX11" s="16">
        <v>9.0909090909090898E-2</v>
      </c>
      <c r="AY11" s="16">
        <v>0.1</v>
      </c>
      <c r="AZ11" s="16">
        <v>0.25</v>
      </c>
      <c r="BA11" s="16">
        <v>0.170212765957447</v>
      </c>
      <c r="BB11" s="16">
        <v>0.17105263157894701</v>
      </c>
      <c r="BC11" s="16">
        <v>0.105263157894737</v>
      </c>
      <c r="BD11" s="16">
        <v>7.69230769230769E-2</v>
      </c>
      <c r="BE11" s="16">
        <v>0.105590062111801</v>
      </c>
      <c r="BF11" s="16">
        <v>8.4337349397590397E-2</v>
      </c>
      <c r="BG11" s="16">
        <v>0.27272727272727298</v>
      </c>
      <c r="BH11" s="16">
        <v>0.101449275362319</v>
      </c>
      <c r="BI11" s="16">
        <v>0.133333333333333</v>
      </c>
      <c r="BJ11" s="16">
        <v>0.15384615384615399</v>
      </c>
      <c r="BK11" s="16">
        <v>0.16666666666666699</v>
      </c>
      <c r="BL11" s="16">
        <v>9.375E-2</v>
      </c>
      <c r="BM11" s="16">
        <v>0.1</v>
      </c>
      <c r="BN11" s="16">
        <v>0.18181818181818199</v>
      </c>
      <c r="BO11" s="16"/>
      <c r="BP11" s="16">
        <v>0.113207547169811</v>
      </c>
      <c r="BQ11" s="16"/>
      <c r="BR11" s="16">
        <v>0.11724137931034501</v>
      </c>
      <c r="BS11" s="16"/>
      <c r="BT11" s="16">
        <v>0.114219114219114</v>
      </c>
    </row>
    <row r="12" spans="2:72" ht="16" x14ac:dyDescent="0.2">
      <c r="B12" s="17" t="s">
        <v>323</v>
      </c>
      <c r="C12" s="16">
        <v>2.3743016759776501E-2</v>
      </c>
      <c r="D12" s="16">
        <v>2.32558139534884E-2</v>
      </c>
      <c r="E12" s="16">
        <v>5.5555555555555601E-2</v>
      </c>
      <c r="F12" s="16">
        <v>0</v>
      </c>
      <c r="G12" s="16">
        <v>0.02</v>
      </c>
      <c r="H12" s="16">
        <v>2.8571428571428598E-2</v>
      </c>
      <c r="I12" s="16">
        <v>2.5641025641025599E-2</v>
      </c>
      <c r="J12" s="16">
        <v>4.4444444444444398E-2</v>
      </c>
      <c r="K12" s="16">
        <v>0</v>
      </c>
      <c r="L12" s="16">
        <v>1.5151515151515201E-2</v>
      </c>
      <c r="M12" s="16">
        <v>0</v>
      </c>
      <c r="N12" s="16">
        <v>0</v>
      </c>
      <c r="O12" s="16">
        <v>0</v>
      </c>
      <c r="P12" s="16"/>
      <c r="Q12" s="16">
        <v>5.4054054054054099E-2</v>
      </c>
      <c r="R12" s="16">
        <v>7.1428571428571397E-2</v>
      </c>
      <c r="S12" s="16">
        <v>0</v>
      </c>
      <c r="T12" s="16">
        <v>0</v>
      </c>
      <c r="U12" s="16">
        <v>0</v>
      </c>
      <c r="V12" s="16">
        <v>3.8961038961039002E-2</v>
      </c>
      <c r="W12" s="16">
        <v>3.7499999999999999E-2</v>
      </c>
      <c r="X12" s="16">
        <v>2.66666666666667E-2</v>
      </c>
      <c r="Y12" s="16">
        <v>1.6949152542372899E-2</v>
      </c>
      <c r="Z12" s="16"/>
      <c r="AA12" s="16">
        <v>2.8985507246376802E-2</v>
      </c>
      <c r="AB12" s="16">
        <v>1.8918918918918899E-2</v>
      </c>
      <c r="AC12" s="16"/>
      <c r="AD12" s="16">
        <v>5.1282051282051301E-2</v>
      </c>
      <c r="AE12" s="16">
        <v>5.7142857142857099E-2</v>
      </c>
      <c r="AF12" s="16">
        <v>2.9411764705882401E-2</v>
      </c>
      <c r="AG12" s="16">
        <v>1.7543859649122799E-2</v>
      </c>
      <c r="AH12" s="16">
        <v>1.7857142857142901E-2</v>
      </c>
      <c r="AI12" s="16">
        <v>0</v>
      </c>
      <c r="AJ12" s="16">
        <v>3.1914893617021302E-2</v>
      </c>
      <c r="AK12" s="16">
        <v>1.3157894736842099E-2</v>
      </c>
      <c r="AL12" s="16">
        <v>1.2345679012345699E-2</v>
      </c>
      <c r="AM12" s="16">
        <v>2.3622047244094498E-2</v>
      </c>
      <c r="AN12" s="16"/>
      <c r="AO12" s="16">
        <v>1.16279069767442E-2</v>
      </c>
      <c r="AP12" s="16">
        <v>3.7037037037037E-2</v>
      </c>
      <c r="AQ12" s="16">
        <v>2.15827338129496E-2</v>
      </c>
      <c r="AR12" s="16">
        <v>4.2253521126760597E-2</v>
      </c>
      <c r="AS12" s="16">
        <v>0</v>
      </c>
      <c r="AT12" s="16">
        <v>7.69230769230769E-2</v>
      </c>
      <c r="AU12" s="16"/>
      <c r="AV12" s="16">
        <v>0</v>
      </c>
      <c r="AW12" s="16">
        <v>0</v>
      </c>
      <c r="AX12" s="16">
        <v>3.8961038961039002E-2</v>
      </c>
      <c r="AY12" s="16">
        <v>0</v>
      </c>
      <c r="AZ12" s="16">
        <v>0</v>
      </c>
      <c r="BA12" s="16">
        <v>0</v>
      </c>
      <c r="BB12" s="16">
        <v>2.6315789473684199E-2</v>
      </c>
      <c r="BC12" s="16">
        <v>0</v>
      </c>
      <c r="BD12" s="16">
        <v>7.69230769230769E-2</v>
      </c>
      <c r="BE12" s="16">
        <v>2.4844720496894401E-2</v>
      </c>
      <c r="BF12" s="16">
        <v>0</v>
      </c>
      <c r="BG12" s="16">
        <v>0</v>
      </c>
      <c r="BH12" s="16">
        <v>0</v>
      </c>
      <c r="BI12" s="16">
        <v>6.6666666666666693E-2</v>
      </c>
      <c r="BJ12" s="16">
        <v>7.69230769230769E-2</v>
      </c>
      <c r="BK12" s="16">
        <v>2.7777777777777801E-2</v>
      </c>
      <c r="BL12" s="16">
        <v>3.125E-2</v>
      </c>
      <c r="BM12" s="16">
        <v>0.05</v>
      </c>
      <c r="BN12" s="16">
        <v>9.0909090909090898E-2</v>
      </c>
      <c r="BO12" s="16"/>
      <c r="BP12" s="16">
        <v>2.0754716981132099E-2</v>
      </c>
      <c r="BQ12" s="16"/>
      <c r="BR12" s="16">
        <v>2.24137931034483E-2</v>
      </c>
      <c r="BS12" s="16"/>
      <c r="BT12" s="16">
        <v>2.5641025641025599E-2</v>
      </c>
    </row>
    <row r="13" spans="2:72" ht="16" x14ac:dyDescent="0.2">
      <c r="B13" s="17" t="s">
        <v>122</v>
      </c>
      <c r="C13" s="16">
        <v>2.6536312849162001E-2</v>
      </c>
      <c r="D13" s="16">
        <v>1.9379844961240299E-2</v>
      </c>
      <c r="E13" s="16">
        <v>5.5555555555555601E-2</v>
      </c>
      <c r="F13" s="16">
        <v>0</v>
      </c>
      <c r="G13" s="16">
        <v>0</v>
      </c>
      <c r="H13" s="16">
        <v>2.8571428571428598E-2</v>
      </c>
      <c r="I13" s="16">
        <v>1.2820512820512799E-2</v>
      </c>
      <c r="J13" s="16">
        <v>4.4444444444444398E-2</v>
      </c>
      <c r="K13" s="16">
        <v>0</v>
      </c>
      <c r="L13" s="16">
        <v>4.5454545454545497E-2</v>
      </c>
      <c r="M13" s="16">
        <v>6.8965517241379296E-2</v>
      </c>
      <c r="N13" s="16">
        <v>0</v>
      </c>
      <c r="O13" s="16">
        <v>0.125</v>
      </c>
      <c r="P13" s="16"/>
      <c r="Q13" s="16">
        <v>5.4054054054054099E-2</v>
      </c>
      <c r="R13" s="16">
        <v>3.5714285714285698E-2</v>
      </c>
      <c r="S13" s="16">
        <v>5.7142857142857099E-2</v>
      </c>
      <c r="T13" s="16">
        <v>6.8181818181818205E-2</v>
      </c>
      <c r="U13" s="16">
        <v>6.8181818181818205E-2</v>
      </c>
      <c r="V13" s="16">
        <v>2.5974025974026E-2</v>
      </c>
      <c r="W13" s="16">
        <v>1.2500000000000001E-2</v>
      </c>
      <c r="X13" s="16">
        <v>1.3333333333333299E-2</v>
      </c>
      <c r="Y13" s="16">
        <v>1.01694915254237E-2</v>
      </c>
      <c r="Z13" s="16"/>
      <c r="AA13" s="16">
        <v>4.0579710144927499E-2</v>
      </c>
      <c r="AB13" s="16">
        <v>1.0810810810810799E-2</v>
      </c>
      <c r="AC13" s="16"/>
      <c r="AD13" s="16">
        <v>5.1282051282051301E-2</v>
      </c>
      <c r="AE13" s="16">
        <v>0</v>
      </c>
      <c r="AF13" s="16">
        <v>5.8823529411764698E-2</v>
      </c>
      <c r="AG13" s="16">
        <v>3.5087719298245598E-2</v>
      </c>
      <c r="AH13" s="16">
        <v>0</v>
      </c>
      <c r="AI13" s="16">
        <v>5.7142857142857099E-2</v>
      </c>
      <c r="AJ13" s="16">
        <v>2.1276595744680899E-2</v>
      </c>
      <c r="AK13" s="16">
        <v>0</v>
      </c>
      <c r="AL13" s="16">
        <v>2.4691358024691398E-2</v>
      </c>
      <c r="AM13" s="16">
        <v>2.3622047244094498E-2</v>
      </c>
      <c r="AN13" s="16"/>
      <c r="AO13" s="16">
        <v>2.7131782945736399E-2</v>
      </c>
      <c r="AP13" s="16">
        <v>3.1746031746031703E-2</v>
      </c>
      <c r="AQ13" s="16">
        <v>2.15827338129496E-2</v>
      </c>
      <c r="AR13" s="16">
        <v>0</v>
      </c>
      <c r="AS13" s="16">
        <v>0</v>
      </c>
      <c r="AT13" s="16">
        <v>0.15384615384615399</v>
      </c>
      <c r="AU13" s="16"/>
      <c r="AV13" s="16">
        <v>0</v>
      </c>
      <c r="AW13" s="16">
        <v>0</v>
      </c>
      <c r="AX13" s="16">
        <v>1.2987012987013E-2</v>
      </c>
      <c r="AY13" s="16">
        <v>0.1</v>
      </c>
      <c r="AZ13" s="16">
        <v>0</v>
      </c>
      <c r="BA13" s="16">
        <v>4.2553191489361701E-2</v>
      </c>
      <c r="BB13" s="16">
        <v>1.3157894736842099E-2</v>
      </c>
      <c r="BC13" s="16">
        <v>5.2631578947368397E-2</v>
      </c>
      <c r="BD13" s="16">
        <v>0</v>
      </c>
      <c r="BE13" s="16">
        <v>1.8633540372670801E-2</v>
      </c>
      <c r="BF13" s="16">
        <v>2.40963855421687E-2</v>
      </c>
      <c r="BG13" s="16">
        <v>0</v>
      </c>
      <c r="BH13" s="16">
        <v>2.8985507246376802E-2</v>
      </c>
      <c r="BI13" s="16">
        <v>0</v>
      </c>
      <c r="BJ13" s="16">
        <v>0</v>
      </c>
      <c r="BK13" s="16">
        <v>5.5555555555555601E-2</v>
      </c>
      <c r="BL13" s="16">
        <v>6.25E-2</v>
      </c>
      <c r="BM13" s="16">
        <v>0</v>
      </c>
      <c r="BN13" s="16">
        <v>9.0909090909090898E-2</v>
      </c>
      <c r="BO13" s="16"/>
      <c r="BP13" s="16">
        <v>1.88679245283019E-2</v>
      </c>
      <c r="BQ13" s="16"/>
      <c r="BR13" s="16">
        <v>2.93103448275862E-2</v>
      </c>
      <c r="BS13" s="16"/>
      <c r="BT13" s="16">
        <v>9.3240093240093205E-3</v>
      </c>
    </row>
    <row r="14" spans="2:72" ht="16" x14ac:dyDescent="0.2">
      <c r="B14" s="17" t="s">
        <v>324</v>
      </c>
      <c r="C14" s="20">
        <v>0.61871508379888296</v>
      </c>
      <c r="D14" s="20">
        <v>0.693798449612403</v>
      </c>
      <c r="E14" s="20">
        <v>0.43055555555555602</v>
      </c>
      <c r="F14" s="20">
        <v>0.51724137931034497</v>
      </c>
      <c r="G14" s="20">
        <v>0.68</v>
      </c>
      <c r="H14" s="20">
        <v>0.65714285714285703</v>
      </c>
      <c r="I14" s="20">
        <v>0.61538461538461497</v>
      </c>
      <c r="J14" s="20">
        <v>0.44444444444444398</v>
      </c>
      <c r="K14" s="20">
        <v>0.68181818181818199</v>
      </c>
      <c r="L14" s="20">
        <v>0.59090909090909105</v>
      </c>
      <c r="M14" s="20">
        <v>0.55172413793103403</v>
      </c>
      <c r="N14" s="20">
        <v>0.70833333333333304</v>
      </c>
      <c r="O14" s="20">
        <v>0.75</v>
      </c>
      <c r="P14" s="20"/>
      <c r="Q14" s="20">
        <v>0.43243243243243201</v>
      </c>
      <c r="R14" s="20">
        <v>0.35714285714285698</v>
      </c>
      <c r="S14" s="20">
        <v>0.42857142857142899</v>
      </c>
      <c r="T14" s="20">
        <v>0.56818181818181801</v>
      </c>
      <c r="U14" s="20">
        <v>0.61363636363636398</v>
      </c>
      <c r="V14" s="20">
        <v>0.46753246753246802</v>
      </c>
      <c r="W14" s="20">
        <v>0.58750000000000002</v>
      </c>
      <c r="X14" s="20">
        <v>0.77333333333333298</v>
      </c>
      <c r="Y14" s="20">
        <v>0.70847457627118604</v>
      </c>
      <c r="Z14" s="20"/>
      <c r="AA14" s="20">
        <v>0.51014492753623197</v>
      </c>
      <c r="AB14" s="20">
        <v>0.72162162162162202</v>
      </c>
      <c r="AC14" s="20"/>
      <c r="AD14" s="20">
        <v>0.512820512820513</v>
      </c>
      <c r="AE14" s="20">
        <v>0.42857142857142899</v>
      </c>
      <c r="AF14" s="20">
        <v>0.41176470588235298</v>
      </c>
      <c r="AG14" s="20">
        <v>0.57894736842105299</v>
      </c>
      <c r="AH14" s="20">
        <v>0.57142857142857095</v>
      </c>
      <c r="AI14" s="20">
        <v>0.628571428571429</v>
      </c>
      <c r="AJ14" s="20">
        <v>0.659574468085106</v>
      </c>
      <c r="AK14" s="20">
        <v>0.75</v>
      </c>
      <c r="AL14" s="20">
        <v>0.70370370370370405</v>
      </c>
      <c r="AM14" s="20">
        <v>0.66141732283464605</v>
      </c>
      <c r="AN14" s="20"/>
      <c r="AO14" s="20">
        <v>0.52713178294573604</v>
      </c>
      <c r="AP14" s="20">
        <v>0.60317460317460303</v>
      </c>
      <c r="AQ14" s="20">
        <v>0.69064748201438897</v>
      </c>
      <c r="AR14" s="20">
        <v>0.71830985915492995</v>
      </c>
      <c r="AS14" s="20">
        <v>0.875</v>
      </c>
      <c r="AT14" s="20">
        <v>0.61538461538461497</v>
      </c>
      <c r="AU14" s="20"/>
      <c r="AV14" s="20">
        <v>0.83333333333333304</v>
      </c>
      <c r="AW14" s="20">
        <v>0.5</v>
      </c>
      <c r="AX14" s="20">
        <v>0.74025974025973995</v>
      </c>
      <c r="AY14" s="20">
        <v>0.4</v>
      </c>
      <c r="AZ14" s="20">
        <v>0.25</v>
      </c>
      <c r="BA14" s="20">
        <v>0.659574468085106</v>
      </c>
      <c r="BB14" s="20">
        <v>0.64473684210526305</v>
      </c>
      <c r="BC14" s="20">
        <v>0.57894736842105299</v>
      </c>
      <c r="BD14" s="20">
        <v>0.69230769230769196</v>
      </c>
      <c r="BE14" s="20">
        <v>0.72670807453416197</v>
      </c>
      <c r="BF14" s="20">
        <v>0.67469879518072295</v>
      </c>
      <c r="BG14" s="20">
        <v>0.18181818181818199</v>
      </c>
      <c r="BH14" s="20">
        <v>0.623188405797101</v>
      </c>
      <c r="BI14" s="20">
        <v>0.33333333333333298</v>
      </c>
      <c r="BJ14" s="20">
        <v>0.61538461538461497</v>
      </c>
      <c r="BK14" s="20">
        <v>0.36111111111111099</v>
      </c>
      <c r="BL14" s="20">
        <v>0.4375</v>
      </c>
      <c r="BM14" s="20">
        <v>0.4</v>
      </c>
      <c r="BN14" s="20">
        <v>0.40909090909090901</v>
      </c>
      <c r="BO14" s="20"/>
      <c r="BP14" s="20">
        <v>0.67169811320754702</v>
      </c>
      <c r="BQ14" s="20"/>
      <c r="BR14" s="20">
        <v>0.63103448275862095</v>
      </c>
      <c r="BS14" s="20"/>
      <c r="BT14" s="20">
        <v>0.65501165501165504</v>
      </c>
    </row>
    <row r="15" spans="2:72" ht="16" x14ac:dyDescent="0.2">
      <c r="B15" s="17" t="s">
        <v>325</v>
      </c>
      <c r="C15" s="20">
        <v>0.14525139664804501</v>
      </c>
      <c r="D15" s="20">
        <v>0.124031007751938</v>
      </c>
      <c r="E15" s="20">
        <v>0.23611111111111099</v>
      </c>
      <c r="F15" s="20">
        <v>6.8965517241379296E-2</v>
      </c>
      <c r="G15" s="20">
        <v>0.16</v>
      </c>
      <c r="H15" s="20">
        <v>0.2</v>
      </c>
      <c r="I15" s="20">
        <v>0.15384615384615399</v>
      </c>
      <c r="J15" s="20">
        <v>0.2</v>
      </c>
      <c r="K15" s="20">
        <v>0.18181818181818199</v>
      </c>
      <c r="L15" s="20">
        <v>0.18181818181818199</v>
      </c>
      <c r="M15" s="20">
        <v>3.4482758620689703E-2</v>
      </c>
      <c r="N15" s="20">
        <v>0</v>
      </c>
      <c r="O15" s="20">
        <v>0</v>
      </c>
      <c r="P15" s="20"/>
      <c r="Q15" s="20">
        <v>0.18918918918918901</v>
      </c>
      <c r="R15" s="20">
        <v>0.28571428571428598</v>
      </c>
      <c r="S15" s="20">
        <v>0.2</v>
      </c>
      <c r="T15" s="20">
        <v>0.13636363636363599</v>
      </c>
      <c r="U15" s="20">
        <v>4.5454545454545497E-2</v>
      </c>
      <c r="V15" s="20">
        <v>0.22077922077922099</v>
      </c>
      <c r="W15" s="20">
        <v>0.125</v>
      </c>
      <c r="X15" s="20">
        <v>9.3333333333333296E-2</v>
      </c>
      <c r="Y15" s="20">
        <v>0.13559322033898299</v>
      </c>
      <c r="Z15" s="20"/>
      <c r="AA15" s="20">
        <v>0.16521739130434801</v>
      </c>
      <c r="AB15" s="20">
        <v>0.12702702702702701</v>
      </c>
      <c r="AC15" s="20"/>
      <c r="AD15" s="20">
        <v>0.15384615384615399</v>
      </c>
      <c r="AE15" s="20">
        <v>0.34285714285714303</v>
      </c>
      <c r="AF15" s="20">
        <v>0.20588235294117599</v>
      </c>
      <c r="AG15" s="20">
        <v>7.0175438596491196E-2</v>
      </c>
      <c r="AH15" s="20">
        <v>0.19642857142857101</v>
      </c>
      <c r="AI15" s="20">
        <v>7.1428571428571397E-2</v>
      </c>
      <c r="AJ15" s="20">
        <v>0.117021276595745</v>
      </c>
      <c r="AK15" s="20">
        <v>6.5789473684210495E-2</v>
      </c>
      <c r="AL15" s="20">
        <v>0.12345679012345701</v>
      </c>
      <c r="AM15" s="20">
        <v>0.196850393700787</v>
      </c>
      <c r="AN15" s="20"/>
      <c r="AO15" s="20">
        <v>0.18217054263565899</v>
      </c>
      <c r="AP15" s="20">
        <v>0.15343915343915299</v>
      </c>
      <c r="AQ15" s="20">
        <v>0.12230215827338101</v>
      </c>
      <c r="AR15" s="20">
        <v>9.8591549295774697E-2</v>
      </c>
      <c r="AS15" s="20">
        <v>2.5000000000000001E-2</v>
      </c>
      <c r="AT15" s="20">
        <v>0.15384615384615399</v>
      </c>
      <c r="AU15" s="20"/>
      <c r="AV15" s="20">
        <v>0.16666666666666699</v>
      </c>
      <c r="AW15" s="20">
        <v>0</v>
      </c>
      <c r="AX15" s="20">
        <v>0.12987012987013</v>
      </c>
      <c r="AY15" s="20">
        <v>0.1</v>
      </c>
      <c r="AZ15" s="20">
        <v>0.25</v>
      </c>
      <c r="BA15" s="20">
        <v>0.170212765957447</v>
      </c>
      <c r="BB15" s="20">
        <v>0.197368421052632</v>
      </c>
      <c r="BC15" s="20">
        <v>0.105263157894737</v>
      </c>
      <c r="BD15" s="20">
        <v>0.15384615384615399</v>
      </c>
      <c r="BE15" s="20">
        <v>0.13043478260869601</v>
      </c>
      <c r="BF15" s="20">
        <v>8.4337349397590397E-2</v>
      </c>
      <c r="BG15" s="20">
        <v>0.27272727272727298</v>
      </c>
      <c r="BH15" s="20">
        <v>0.101449275362319</v>
      </c>
      <c r="BI15" s="20">
        <v>0.2</v>
      </c>
      <c r="BJ15" s="20">
        <v>0.230769230769231</v>
      </c>
      <c r="BK15" s="20">
        <v>0.194444444444444</v>
      </c>
      <c r="BL15" s="20">
        <v>0.125</v>
      </c>
      <c r="BM15" s="20">
        <v>0.15</v>
      </c>
      <c r="BN15" s="20">
        <v>0.27272727272727298</v>
      </c>
      <c r="BO15" s="20"/>
      <c r="BP15" s="20">
        <v>0.13396226415094301</v>
      </c>
      <c r="BQ15" s="20"/>
      <c r="BR15" s="20">
        <v>0.13965517241379299</v>
      </c>
      <c r="BS15" s="20"/>
      <c r="BT15" s="20">
        <v>0.13986013986014001</v>
      </c>
    </row>
    <row r="16" spans="2:72" ht="16" x14ac:dyDescent="0.2">
      <c r="B16" s="17" t="s">
        <v>252</v>
      </c>
      <c r="C16" s="21">
        <v>0.47346368715083798</v>
      </c>
      <c r="D16" s="21">
        <v>0.56976744186046502</v>
      </c>
      <c r="E16" s="21">
        <v>0.194444444444444</v>
      </c>
      <c r="F16" s="21">
        <v>0.44827586206896602</v>
      </c>
      <c r="G16" s="21">
        <v>0.52</v>
      </c>
      <c r="H16" s="21">
        <v>0.45714285714285702</v>
      </c>
      <c r="I16" s="21">
        <v>0.46153846153846201</v>
      </c>
      <c r="J16" s="21">
        <v>0.24444444444444399</v>
      </c>
      <c r="K16" s="21">
        <v>0.5</v>
      </c>
      <c r="L16" s="21">
        <v>0.40909090909090901</v>
      </c>
      <c r="M16" s="21">
        <v>0.51724137931034497</v>
      </c>
      <c r="N16" s="21">
        <v>0.70833333333333304</v>
      </c>
      <c r="O16" s="21">
        <v>0.75</v>
      </c>
      <c r="P16" s="21"/>
      <c r="Q16" s="21">
        <v>0.24324324324324301</v>
      </c>
      <c r="R16" s="21">
        <v>7.1428571428571494E-2</v>
      </c>
      <c r="S16" s="21">
        <v>0.22857142857142901</v>
      </c>
      <c r="T16" s="21">
        <v>0.43181818181818199</v>
      </c>
      <c r="U16" s="21">
        <v>0.56818181818181801</v>
      </c>
      <c r="V16" s="21">
        <v>0.246753246753247</v>
      </c>
      <c r="W16" s="21">
        <v>0.46250000000000002</v>
      </c>
      <c r="X16" s="21">
        <v>0.68</v>
      </c>
      <c r="Y16" s="21">
        <v>0.57288135593220302</v>
      </c>
      <c r="Z16" s="21"/>
      <c r="AA16" s="21">
        <v>0.34492753623188399</v>
      </c>
      <c r="AB16" s="21">
        <v>0.59459459459459496</v>
      </c>
      <c r="AC16" s="21"/>
      <c r="AD16" s="21">
        <v>0.35897435897435898</v>
      </c>
      <c r="AE16" s="21">
        <v>8.5714285714285701E-2</v>
      </c>
      <c r="AF16" s="21">
        <v>0.20588235294117599</v>
      </c>
      <c r="AG16" s="21">
        <v>0.50877192982456099</v>
      </c>
      <c r="AH16" s="21">
        <v>0.375</v>
      </c>
      <c r="AI16" s="21">
        <v>0.55714285714285705</v>
      </c>
      <c r="AJ16" s="21">
        <v>0.54255319148936199</v>
      </c>
      <c r="AK16" s="21">
        <v>0.68421052631578905</v>
      </c>
      <c r="AL16" s="21">
        <v>0.58024691358024705</v>
      </c>
      <c r="AM16" s="21">
        <v>0.464566929133858</v>
      </c>
      <c r="AN16" s="21"/>
      <c r="AO16" s="21">
        <v>0.34496124031007802</v>
      </c>
      <c r="AP16" s="21">
        <v>0.44973544973544999</v>
      </c>
      <c r="AQ16" s="21">
        <v>0.56834532374100699</v>
      </c>
      <c r="AR16" s="21">
        <v>0.61971830985915499</v>
      </c>
      <c r="AS16" s="21">
        <v>0.85</v>
      </c>
      <c r="AT16" s="21">
        <v>0.46153846153846201</v>
      </c>
      <c r="AU16" s="21"/>
      <c r="AV16" s="21">
        <v>0.66666666666666696</v>
      </c>
      <c r="AW16" s="21">
        <v>0.5</v>
      </c>
      <c r="AX16" s="21">
        <v>0.61038961038961004</v>
      </c>
      <c r="AY16" s="21">
        <v>0.3</v>
      </c>
      <c r="AZ16" s="21">
        <v>0</v>
      </c>
      <c r="BA16" s="21">
        <v>0.48936170212766</v>
      </c>
      <c r="BB16" s="21">
        <v>0.44736842105263203</v>
      </c>
      <c r="BC16" s="21">
        <v>0.47368421052631599</v>
      </c>
      <c r="BD16" s="21">
        <v>0.53846153846153799</v>
      </c>
      <c r="BE16" s="21">
        <v>0.59627329192546596</v>
      </c>
      <c r="BF16" s="21">
        <v>0.59036144578313299</v>
      </c>
      <c r="BG16" s="21">
        <v>-9.0909090909090898E-2</v>
      </c>
      <c r="BH16" s="21">
        <v>0.52173913043478304</v>
      </c>
      <c r="BI16" s="21">
        <v>0.133333333333333</v>
      </c>
      <c r="BJ16" s="21">
        <v>0.38461538461538503</v>
      </c>
      <c r="BK16" s="21">
        <v>0.16666666666666699</v>
      </c>
      <c r="BL16" s="21">
        <v>0.3125</v>
      </c>
      <c r="BM16" s="21">
        <v>0.25</v>
      </c>
      <c r="BN16" s="21">
        <v>0.13636363636363599</v>
      </c>
      <c r="BO16" s="21"/>
      <c r="BP16" s="21">
        <v>0.53773584905660399</v>
      </c>
      <c r="BQ16" s="21"/>
      <c r="BR16" s="21">
        <v>0.49137931034482801</v>
      </c>
      <c r="BS16" s="21"/>
      <c r="BT16" s="21">
        <v>0.51515151515151503</v>
      </c>
    </row>
    <row r="17" spans="2:2" x14ac:dyDescent="0.2">
      <c r="B17" s="15" t="s">
        <v>125</v>
      </c>
    </row>
    <row r="18" spans="2:2" x14ac:dyDescent="0.2">
      <c r="B18" t="s">
        <v>93</v>
      </c>
    </row>
    <row r="19" spans="2:2" x14ac:dyDescent="0.2">
      <c r="B19" t="s">
        <v>94</v>
      </c>
    </row>
    <row r="21" spans="2:2" x14ac:dyDescent="0.2">
      <c r="B21"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BT21"/>
  <sheetViews>
    <sheetView showGridLines="0" topLeftCell="A8" workbookViewId="0">
      <pane xSplit="2" topLeftCell="C1" activePane="topRight" state="frozen"/>
      <selection pane="topRight" activeCell="B16" sqref="B16"/>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327</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245</v>
      </c>
      <c r="C8" s="16">
        <v>0.18854748603352001</v>
      </c>
      <c r="D8" s="16">
        <v>0.25193798449612398</v>
      </c>
      <c r="E8" s="16">
        <v>9.7222222222222196E-2</v>
      </c>
      <c r="F8" s="16">
        <v>0</v>
      </c>
      <c r="G8" s="16">
        <v>0.18</v>
      </c>
      <c r="H8" s="16">
        <v>0.17142857142857101</v>
      </c>
      <c r="I8" s="16">
        <v>0.15384615384615399</v>
      </c>
      <c r="J8" s="16">
        <v>4.4444444444444398E-2</v>
      </c>
      <c r="K8" s="16">
        <v>0.31818181818181801</v>
      </c>
      <c r="L8" s="16">
        <v>0.18181818181818199</v>
      </c>
      <c r="M8" s="16">
        <v>0.20689655172413801</v>
      </c>
      <c r="N8" s="16">
        <v>0.29166666666666702</v>
      </c>
      <c r="O8" s="16">
        <v>0.25</v>
      </c>
      <c r="P8" s="16"/>
      <c r="Q8" s="16">
        <v>2.7027027027027001E-2</v>
      </c>
      <c r="R8" s="16">
        <v>3.5714285714285698E-2</v>
      </c>
      <c r="S8" s="16">
        <v>5.7142857142857099E-2</v>
      </c>
      <c r="T8" s="16">
        <v>0.15909090909090901</v>
      </c>
      <c r="U8" s="16">
        <v>6.8181818181818205E-2</v>
      </c>
      <c r="V8" s="16">
        <v>0.103896103896104</v>
      </c>
      <c r="W8" s="16">
        <v>0.1875</v>
      </c>
      <c r="X8" s="16">
        <v>0.22666666666666699</v>
      </c>
      <c r="Y8" s="16">
        <v>0.27457627118644101</v>
      </c>
      <c r="Z8" s="16"/>
      <c r="AA8" s="16">
        <v>0.107246376811594</v>
      </c>
      <c r="AB8" s="16">
        <v>0.26486486486486499</v>
      </c>
      <c r="AC8" s="16"/>
      <c r="AD8" s="16">
        <v>0.102564102564103</v>
      </c>
      <c r="AE8" s="16">
        <v>8.5714285714285701E-2</v>
      </c>
      <c r="AF8" s="16">
        <v>8.8235294117647106E-2</v>
      </c>
      <c r="AG8" s="16">
        <v>0.175438596491228</v>
      </c>
      <c r="AH8" s="16">
        <v>0.107142857142857</v>
      </c>
      <c r="AI8" s="16">
        <v>0.128571428571429</v>
      </c>
      <c r="AJ8" s="16">
        <v>0.27659574468085102</v>
      </c>
      <c r="AK8" s="16">
        <v>0.30263157894736797</v>
      </c>
      <c r="AL8" s="16">
        <v>0.234567901234568</v>
      </c>
      <c r="AM8" s="16">
        <v>0.220472440944882</v>
      </c>
      <c r="AN8" s="16"/>
      <c r="AO8" s="16">
        <v>7.7519379844961198E-2</v>
      </c>
      <c r="AP8" s="16">
        <v>0.17989417989418</v>
      </c>
      <c r="AQ8" s="16">
        <v>0.26618705035971202</v>
      </c>
      <c r="AR8" s="16">
        <v>0.25352112676056299</v>
      </c>
      <c r="AS8" s="16">
        <v>0.55000000000000004</v>
      </c>
      <c r="AT8" s="16">
        <v>0.30769230769230799</v>
      </c>
      <c r="AU8" s="16"/>
      <c r="AV8" s="16">
        <v>0.16666666666666699</v>
      </c>
      <c r="AW8" s="16">
        <v>0</v>
      </c>
      <c r="AX8" s="16">
        <v>0.37662337662337703</v>
      </c>
      <c r="AY8" s="16">
        <v>0</v>
      </c>
      <c r="AZ8" s="16">
        <v>0</v>
      </c>
      <c r="BA8" s="16">
        <v>0.12765957446808501</v>
      </c>
      <c r="BB8" s="16">
        <v>0.144736842105263</v>
      </c>
      <c r="BC8" s="16">
        <v>0.105263157894737</v>
      </c>
      <c r="BD8" s="16">
        <v>0.15384615384615399</v>
      </c>
      <c r="BE8" s="16">
        <v>0.24844720496894401</v>
      </c>
      <c r="BF8" s="16">
        <v>0.19277108433734899</v>
      </c>
      <c r="BG8" s="16">
        <v>0.27272727272727298</v>
      </c>
      <c r="BH8" s="16">
        <v>0.173913043478261</v>
      </c>
      <c r="BI8" s="16">
        <v>0.2</v>
      </c>
      <c r="BJ8" s="16">
        <v>0</v>
      </c>
      <c r="BK8" s="16">
        <v>2.7777777777777801E-2</v>
      </c>
      <c r="BL8" s="16">
        <v>0.1875</v>
      </c>
      <c r="BM8" s="16">
        <v>0.05</v>
      </c>
      <c r="BN8" s="16">
        <v>9.0909090909090898E-2</v>
      </c>
      <c r="BO8" s="16"/>
      <c r="BP8" s="16">
        <v>0.23207547169811299</v>
      </c>
      <c r="BQ8" s="16"/>
      <c r="BR8" s="16">
        <v>0.2</v>
      </c>
      <c r="BS8" s="16"/>
      <c r="BT8" s="16">
        <v>0.24009324009324001</v>
      </c>
    </row>
    <row r="9" spans="2:72" ht="16" x14ac:dyDescent="0.2">
      <c r="B9" s="17" t="s">
        <v>246</v>
      </c>
      <c r="C9" s="16">
        <v>0.36731843575418999</v>
      </c>
      <c r="D9" s="16">
        <v>0.34496124031007802</v>
      </c>
      <c r="E9" s="16">
        <v>0.36111111111111099</v>
      </c>
      <c r="F9" s="16">
        <v>0.44827586206896602</v>
      </c>
      <c r="G9" s="16">
        <v>0.44</v>
      </c>
      <c r="H9" s="16">
        <v>0.48571428571428599</v>
      </c>
      <c r="I9" s="16">
        <v>0.44871794871794901</v>
      </c>
      <c r="J9" s="16">
        <v>0.28888888888888897</v>
      </c>
      <c r="K9" s="16">
        <v>0.45454545454545497</v>
      </c>
      <c r="L9" s="16">
        <v>0.31818181818181801</v>
      </c>
      <c r="M9" s="16">
        <v>0.34482758620689702</v>
      </c>
      <c r="N9" s="16">
        <v>0.25</v>
      </c>
      <c r="O9" s="16">
        <v>0.125</v>
      </c>
      <c r="P9" s="16"/>
      <c r="Q9" s="16">
        <v>0.21621621621621601</v>
      </c>
      <c r="R9" s="16">
        <v>0.28571428571428598</v>
      </c>
      <c r="S9" s="16">
        <v>0.22857142857142901</v>
      </c>
      <c r="T9" s="16">
        <v>0.36363636363636398</v>
      </c>
      <c r="U9" s="16">
        <v>0.34090909090909099</v>
      </c>
      <c r="V9" s="16">
        <v>0.45454545454545497</v>
      </c>
      <c r="W9" s="16">
        <v>0.38750000000000001</v>
      </c>
      <c r="X9" s="16">
        <v>0.42666666666666703</v>
      </c>
      <c r="Y9" s="16">
        <v>0.37288135593220301</v>
      </c>
      <c r="Z9" s="16"/>
      <c r="AA9" s="16">
        <v>0.35072463768115902</v>
      </c>
      <c r="AB9" s="16">
        <v>0.38378378378378403</v>
      </c>
      <c r="AC9" s="16"/>
      <c r="AD9" s="16">
        <v>0.269230769230769</v>
      </c>
      <c r="AE9" s="16">
        <v>0.25714285714285701</v>
      </c>
      <c r="AF9" s="16">
        <v>0.29411764705882398</v>
      </c>
      <c r="AG9" s="16">
        <v>0.43859649122806998</v>
      </c>
      <c r="AH9" s="16">
        <v>0.375</v>
      </c>
      <c r="AI9" s="16">
        <v>0.32857142857142901</v>
      </c>
      <c r="AJ9" s="16">
        <v>0.37234042553191499</v>
      </c>
      <c r="AK9" s="16">
        <v>0.43421052631578899</v>
      </c>
      <c r="AL9" s="16">
        <v>0.44444444444444398</v>
      </c>
      <c r="AM9" s="16">
        <v>0.36220472440944901</v>
      </c>
      <c r="AN9" s="16"/>
      <c r="AO9" s="16">
        <v>0.34496124031007802</v>
      </c>
      <c r="AP9" s="16">
        <v>0.386243386243386</v>
      </c>
      <c r="AQ9" s="16">
        <v>0.42446043165467601</v>
      </c>
      <c r="AR9" s="16">
        <v>0.38028169014084501</v>
      </c>
      <c r="AS9" s="16">
        <v>0.25</v>
      </c>
      <c r="AT9" s="16">
        <v>0.230769230769231</v>
      </c>
      <c r="AU9" s="16"/>
      <c r="AV9" s="16">
        <v>0.16666666666666699</v>
      </c>
      <c r="AW9" s="16">
        <v>0</v>
      </c>
      <c r="AX9" s="16">
        <v>0.207792207792208</v>
      </c>
      <c r="AY9" s="16">
        <v>0.3</v>
      </c>
      <c r="AZ9" s="16">
        <v>0</v>
      </c>
      <c r="BA9" s="16">
        <v>0.40425531914893598</v>
      </c>
      <c r="BB9" s="16">
        <v>0.31578947368421101</v>
      </c>
      <c r="BC9" s="16">
        <v>0.36842105263157898</v>
      </c>
      <c r="BD9" s="16">
        <v>0.46153846153846201</v>
      </c>
      <c r="BE9" s="16">
        <v>0.45962732919254701</v>
      </c>
      <c r="BF9" s="16">
        <v>0.45783132530120502</v>
      </c>
      <c r="BG9" s="16">
        <v>0.27272727272727298</v>
      </c>
      <c r="BH9" s="16">
        <v>0.434782608695652</v>
      </c>
      <c r="BI9" s="16">
        <v>0.33333333333333298</v>
      </c>
      <c r="BJ9" s="16">
        <v>0.46153846153846201</v>
      </c>
      <c r="BK9" s="16">
        <v>0.30555555555555602</v>
      </c>
      <c r="BL9" s="16">
        <v>0.25</v>
      </c>
      <c r="BM9" s="16">
        <v>0.3</v>
      </c>
      <c r="BN9" s="16">
        <v>0.27272727272727298</v>
      </c>
      <c r="BO9" s="16"/>
      <c r="BP9" s="16">
        <v>0.37924528301886801</v>
      </c>
      <c r="BQ9" s="16"/>
      <c r="BR9" s="16">
        <v>0.36896551724137899</v>
      </c>
      <c r="BS9" s="16"/>
      <c r="BT9" s="16">
        <v>0.40326340326340299</v>
      </c>
    </row>
    <row r="10" spans="2:72" ht="16" x14ac:dyDescent="0.2">
      <c r="B10" s="17" t="s">
        <v>247</v>
      </c>
      <c r="C10" s="16">
        <v>0.222067039106145</v>
      </c>
      <c r="D10" s="16">
        <v>0.232558139534884</v>
      </c>
      <c r="E10" s="16">
        <v>0.22222222222222199</v>
      </c>
      <c r="F10" s="16">
        <v>0.34482758620689702</v>
      </c>
      <c r="G10" s="16">
        <v>0.18</v>
      </c>
      <c r="H10" s="16">
        <v>0.2</v>
      </c>
      <c r="I10" s="16">
        <v>0.20512820512820501</v>
      </c>
      <c r="J10" s="16">
        <v>0.35555555555555601</v>
      </c>
      <c r="K10" s="16">
        <v>9.0909090909090898E-2</v>
      </c>
      <c r="L10" s="16">
        <v>0.12121212121212099</v>
      </c>
      <c r="M10" s="16">
        <v>0.31034482758620702</v>
      </c>
      <c r="N10" s="16">
        <v>0.16666666666666699</v>
      </c>
      <c r="O10" s="16">
        <v>0.25</v>
      </c>
      <c r="P10" s="16"/>
      <c r="Q10" s="16">
        <v>0.29729729729729698</v>
      </c>
      <c r="R10" s="16">
        <v>0.25</v>
      </c>
      <c r="S10" s="16">
        <v>0.371428571428571</v>
      </c>
      <c r="T10" s="16">
        <v>0.25</v>
      </c>
      <c r="U10" s="16">
        <v>0.36363636363636398</v>
      </c>
      <c r="V10" s="16">
        <v>0.246753246753247</v>
      </c>
      <c r="W10" s="16">
        <v>0.22500000000000001</v>
      </c>
      <c r="X10" s="16">
        <v>0.146666666666667</v>
      </c>
      <c r="Y10" s="16">
        <v>0.17966101694915301</v>
      </c>
      <c r="Z10" s="16"/>
      <c r="AA10" s="16">
        <v>0.27536231884057999</v>
      </c>
      <c r="AB10" s="16">
        <v>0.17297297297297301</v>
      </c>
      <c r="AC10" s="16"/>
      <c r="AD10" s="16">
        <v>0.256410256410256</v>
      </c>
      <c r="AE10" s="16">
        <v>0.314285714285714</v>
      </c>
      <c r="AF10" s="16">
        <v>0.29411764705882398</v>
      </c>
      <c r="AG10" s="16">
        <v>0.22807017543859601</v>
      </c>
      <c r="AH10" s="16">
        <v>0.32142857142857101</v>
      </c>
      <c r="AI10" s="16">
        <v>0.28571428571428598</v>
      </c>
      <c r="AJ10" s="16">
        <v>0.20212765957446799</v>
      </c>
      <c r="AK10" s="16">
        <v>0.13157894736842099</v>
      </c>
      <c r="AL10" s="16">
        <v>0.18518518518518501</v>
      </c>
      <c r="AM10" s="16">
        <v>0.17322834645669299</v>
      </c>
      <c r="AN10" s="16"/>
      <c r="AO10" s="16">
        <v>0.28294573643410897</v>
      </c>
      <c r="AP10" s="16">
        <v>0.21164021164021199</v>
      </c>
      <c r="AQ10" s="16">
        <v>0.12230215827338101</v>
      </c>
      <c r="AR10" s="16">
        <v>0.25352112676056299</v>
      </c>
      <c r="AS10" s="16">
        <v>0.2</v>
      </c>
      <c r="AT10" s="16">
        <v>0.15384615384615399</v>
      </c>
      <c r="AU10" s="16"/>
      <c r="AV10" s="16">
        <v>0.5</v>
      </c>
      <c r="AW10" s="16">
        <v>0</v>
      </c>
      <c r="AX10" s="16">
        <v>0.168831168831169</v>
      </c>
      <c r="AY10" s="16">
        <v>0.4</v>
      </c>
      <c r="AZ10" s="16">
        <v>0.75</v>
      </c>
      <c r="BA10" s="16">
        <v>0.25531914893617003</v>
      </c>
      <c r="BB10" s="16">
        <v>0.23684210526315799</v>
      </c>
      <c r="BC10" s="16">
        <v>0.21052631578947401</v>
      </c>
      <c r="BD10" s="16">
        <v>0.15384615384615399</v>
      </c>
      <c r="BE10" s="16">
        <v>0.13043478260869601</v>
      </c>
      <c r="BF10" s="16">
        <v>0.20481927710843401</v>
      </c>
      <c r="BG10" s="16">
        <v>0.36363636363636398</v>
      </c>
      <c r="BH10" s="16">
        <v>0.202898550724638</v>
      </c>
      <c r="BI10" s="16">
        <v>0.266666666666667</v>
      </c>
      <c r="BJ10" s="16">
        <v>0.230769230769231</v>
      </c>
      <c r="BK10" s="16">
        <v>0.33333333333333298</v>
      </c>
      <c r="BL10" s="16">
        <v>0.375</v>
      </c>
      <c r="BM10" s="16">
        <v>0.25</v>
      </c>
      <c r="BN10" s="16">
        <v>0.36363636363636398</v>
      </c>
      <c r="BO10" s="16"/>
      <c r="BP10" s="16">
        <v>0.19622641509434</v>
      </c>
      <c r="BQ10" s="16"/>
      <c r="BR10" s="16">
        <v>0.21379310344827601</v>
      </c>
      <c r="BS10" s="16"/>
      <c r="BT10" s="16">
        <v>0.18181818181818199</v>
      </c>
    </row>
    <row r="11" spans="2:72" ht="16" x14ac:dyDescent="0.2">
      <c r="B11" s="17" t="s">
        <v>248</v>
      </c>
      <c r="C11" s="16">
        <v>0.121508379888268</v>
      </c>
      <c r="D11" s="16">
        <v>8.5271317829457405E-2</v>
      </c>
      <c r="E11" s="16">
        <v>0.22222222222222199</v>
      </c>
      <c r="F11" s="16">
        <v>0.17241379310344801</v>
      </c>
      <c r="G11" s="16">
        <v>0.1</v>
      </c>
      <c r="H11" s="16">
        <v>0.14285714285714299</v>
      </c>
      <c r="I11" s="16">
        <v>0.115384615384615</v>
      </c>
      <c r="J11" s="16">
        <v>0.133333333333333</v>
      </c>
      <c r="K11" s="16">
        <v>9.0909090909090898E-2</v>
      </c>
      <c r="L11" s="16">
        <v>0.16666666666666699</v>
      </c>
      <c r="M11" s="16">
        <v>3.4482758620689703E-2</v>
      </c>
      <c r="N11" s="16">
        <v>0.16666666666666699</v>
      </c>
      <c r="O11" s="16">
        <v>0.125</v>
      </c>
      <c r="P11" s="16"/>
      <c r="Q11" s="16">
        <v>0.27027027027027001</v>
      </c>
      <c r="R11" s="16">
        <v>0.14285714285714299</v>
      </c>
      <c r="S11" s="16">
        <v>0.14285714285714299</v>
      </c>
      <c r="T11" s="16">
        <v>6.8181818181818205E-2</v>
      </c>
      <c r="U11" s="16">
        <v>0.204545454545455</v>
      </c>
      <c r="V11" s="16">
        <v>9.0909090909090898E-2</v>
      </c>
      <c r="W11" s="16">
        <v>0.125</v>
      </c>
      <c r="X11" s="16">
        <v>0.133333333333333</v>
      </c>
      <c r="Y11" s="16">
        <v>9.8305084745762703E-2</v>
      </c>
      <c r="Z11" s="16"/>
      <c r="AA11" s="16">
        <v>0.139130434782609</v>
      </c>
      <c r="AB11" s="16">
        <v>0.10540540540540499</v>
      </c>
      <c r="AC11" s="16"/>
      <c r="AD11" s="16">
        <v>0.21794871794871801</v>
      </c>
      <c r="AE11" s="16">
        <v>0.14285714285714299</v>
      </c>
      <c r="AF11" s="16">
        <v>0.20588235294117599</v>
      </c>
      <c r="AG11" s="16">
        <v>5.2631578947368397E-2</v>
      </c>
      <c r="AH11" s="16">
        <v>0.160714285714286</v>
      </c>
      <c r="AI11" s="16">
        <v>0.128571428571429</v>
      </c>
      <c r="AJ11" s="16">
        <v>8.5106382978723402E-2</v>
      </c>
      <c r="AK11" s="16">
        <v>6.5789473684210495E-2</v>
      </c>
      <c r="AL11" s="16">
        <v>8.6419753086419707E-2</v>
      </c>
      <c r="AM11" s="16">
        <v>0.133858267716535</v>
      </c>
      <c r="AN11" s="16"/>
      <c r="AO11" s="16">
        <v>0.170542635658915</v>
      </c>
      <c r="AP11" s="16">
        <v>0.12169312169312201</v>
      </c>
      <c r="AQ11" s="16">
        <v>0.100719424460432</v>
      </c>
      <c r="AR11" s="16">
        <v>5.63380281690141E-2</v>
      </c>
      <c r="AS11" s="16">
        <v>0</v>
      </c>
      <c r="AT11" s="16">
        <v>0.15384615384615399</v>
      </c>
      <c r="AU11" s="16"/>
      <c r="AV11" s="16">
        <v>0.16666666666666699</v>
      </c>
      <c r="AW11" s="16">
        <v>0.5</v>
      </c>
      <c r="AX11" s="16">
        <v>0.15584415584415601</v>
      </c>
      <c r="AY11" s="16">
        <v>0.2</v>
      </c>
      <c r="AZ11" s="16">
        <v>0.25</v>
      </c>
      <c r="BA11" s="16">
        <v>0.10638297872340401</v>
      </c>
      <c r="BB11" s="16">
        <v>0.197368421052632</v>
      </c>
      <c r="BC11" s="16">
        <v>0</v>
      </c>
      <c r="BD11" s="16">
        <v>0</v>
      </c>
      <c r="BE11" s="16">
        <v>7.4534161490683204E-2</v>
      </c>
      <c r="BF11" s="16">
        <v>0.108433734939759</v>
      </c>
      <c r="BG11" s="16">
        <v>9.0909090909090898E-2</v>
      </c>
      <c r="BH11" s="16">
        <v>7.2463768115942004E-2</v>
      </c>
      <c r="BI11" s="16">
        <v>6.6666666666666693E-2</v>
      </c>
      <c r="BJ11" s="16">
        <v>0.15384615384615399</v>
      </c>
      <c r="BK11" s="16">
        <v>0.27777777777777801</v>
      </c>
      <c r="BL11" s="16">
        <v>9.375E-2</v>
      </c>
      <c r="BM11" s="16">
        <v>0.2</v>
      </c>
      <c r="BN11" s="16">
        <v>0.13636363636363599</v>
      </c>
      <c r="BO11" s="16"/>
      <c r="BP11" s="16">
        <v>0.10377358490565999</v>
      </c>
      <c r="BQ11" s="16"/>
      <c r="BR11" s="16">
        <v>0.11551724137931001</v>
      </c>
      <c r="BS11" s="16"/>
      <c r="BT11" s="16">
        <v>9.5571095571095596E-2</v>
      </c>
    </row>
    <row r="12" spans="2:72" ht="16" x14ac:dyDescent="0.2">
      <c r="B12" s="17" t="s">
        <v>249</v>
      </c>
      <c r="C12" s="16">
        <v>5.7262569832402202E-2</v>
      </c>
      <c r="D12" s="16">
        <v>4.6511627906976702E-2</v>
      </c>
      <c r="E12" s="16">
        <v>5.5555555555555601E-2</v>
      </c>
      <c r="F12" s="16">
        <v>0</v>
      </c>
      <c r="G12" s="16">
        <v>0.1</v>
      </c>
      <c r="H12" s="16">
        <v>0</v>
      </c>
      <c r="I12" s="16">
        <v>5.1282051282051301E-2</v>
      </c>
      <c r="J12" s="16">
        <v>0.133333333333333</v>
      </c>
      <c r="K12" s="16">
        <v>0</v>
      </c>
      <c r="L12" s="16">
        <v>9.0909090909090898E-2</v>
      </c>
      <c r="M12" s="16">
        <v>6.8965517241379296E-2</v>
      </c>
      <c r="N12" s="16">
        <v>4.1666666666666699E-2</v>
      </c>
      <c r="O12" s="16">
        <v>0.125</v>
      </c>
      <c r="P12" s="16"/>
      <c r="Q12" s="16">
        <v>8.1081081081081099E-2</v>
      </c>
      <c r="R12" s="16">
        <v>0.25</v>
      </c>
      <c r="S12" s="16">
        <v>0.114285714285714</v>
      </c>
      <c r="T12" s="16">
        <v>2.27272727272727E-2</v>
      </c>
      <c r="U12" s="16">
        <v>0</v>
      </c>
      <c r="V12" s="16">
        <v>6.4935064935064901E-2</v>
      </c>
      <c r="W12" s="16">
        <v>3.7499999999999999E-2</v>
      </c>
      <c r="X12" s="16">
        <v>0.04</v>
      </c>
      <c r="Y12" s="16">
        <v>5.0847457627118599E-2</v>
      </c>
      <c r="Z12" s="16"/>
      <c r="AA12" s="16">
        <v>6.6666666666666693E-2</v>
      </c>
      <c r="AB12" s="16">
        <v>4.86486486486487E-2</v>
      </c>
      <c r="AC12" s="16"/>
      <c r="AD12" s="16">
        <v>0.102564102564103</v>
      </c>
      <c r="AE12" s="16">
        <v>0.14285714285714299</v>
      </c>
      <c r="AF12" s="16">
        <v>5.8823529411764698E-2</v>
      </c>
      <c r="AG12" s="16">
        <v>3.5087719298245598E-2</v>
      </c>
      <c r="AH12" s="16">
        <v>3.5714285714285698E-2</v>
      </c>
      <c r="AI12" s="16">
        <v>7.1428571428571397E-2</v>
      </c>
      <c r="AJ12" s="16">
        <v>2.1276595744680899E-2</v>
      </c>
      <c r="AK12" s="16">
        <v>5.2631578947368397E-2</v>
      </c>
      <c r="AL12" s="16">
        <v>3.7037037037037E-2</v>
      </c>
      <c r="AM12" s="16">
        <v>5.5118110236220499E-2</v>
      </c>
      <c r="AN12" s="16"/>
      <c r="AO12" s="16">
        <v>6.5891472868217102E-2</v>
      </c>
      <c r="AP12" s="16">
        <v>4.7619047619047603E-2</v>
      </c>
      <c r="AQ12" s="16">
        <v>6.4748201438848907E-2</v>
      </c>
      <c r="AR12" s="16">
        <v>4.2253521126760597E-2</v>
      </c>
      <c r="AS12" s="16">
        <v>0</v>
      </c>
      <c r="AT12" s="16">
        <v>0.15384615384615399</v>
      </c>
      <c r="AU12" s="16"/>
      <c r="AV12" s="16">
        <v>0</v>
      </c>
      <c r="AW12" s="16">
        <v>0.5</v>
      </c>
      <c r="AX12" s="16">
        <v>5.1948051948052E-2</v>
      </c>
      <c r="AY12" s="16">
        <v>0</v>
      </c>
      <c r="AZ12" s="16">
        <v>0</v>
      </c>
      <c r="BA12" s="16">
        <v>4.2553191489361701E-2</v>
      </c>
      <c r="BB12" s="16">
        <v>2.6315789473684199E-2</v>
      </c>
      <c r="BC12" s="16">
        <v>0.26315789473684198</v>
      </c>
      <c r="BD12" s="16">
        <v>0.15384615384615399</v>
      </c>
      <c r="BE12" s="16">
        <v>6.8322981366459604E-2</v>
      </c>
      <c r="BF12" s="16">
        <v>1.20481927710843E-2</v>
      </c>
      <c r="BG12" s="16">
        <v>0</v>
      </c>
      <c r="BH12" s="16">
        <v>5.7971014492753603E-2</v>
      </c>
      <c r="BI12" s="16">
        <v>0.133333333333333</v>
      </c>
      <c r="BJ12" s="16">
        <v>7.69230769230769E-2</v>
      </c>
      <c r="BK12" s="16">
        <v>2.7777777777777801E-2</v>
      </c>
      <c r="BL12" s="16">
        <v>9.375E-2</v>
      </c>
      <c r="BM12" s="16">
        <v>0.1</v>
      </c>
      <c r="BN12" s="16">
        <v>0</v>
      </c>
      <c r="BO12" s="16"/>
      <c r="BP12" s="16">
        <v>4.9056603773584902E-2</v>
      </c>
      <c r="BQ12" s="16"/>
      <c r="BR12" s="16">
        <v>5.6896551724137899E-2</v>
      </c>
      <c r="BS12" s="16"/>
      <c r="BT12" s="16">
        <v>4.8951048951049E-2</v>
      </c>
    </row>
    <row r="13" spans="2:72" ht="16" x14ac:dyDescent="0.2">
      <c r="B13" s="17" t="s">
        <v>122</v>
      </c>
      <c r="C13" s="16">
        <v>4.3296089385474898E-2</v>
      </c>
      <c r="D13" s="16">
        <v>3.8759689922480599E-2</v>
      </c>
      <c r="E13" s="16">
        <v>4.1666666666666699E-2</v>
      </c>
      <c r="F13" s="16">
        <v>3.4482758620689703E-2</v>
      </c>
      <c r="G13" s="16">
        <v>0</v>
      </c>
      <c r="H13" s="16">
        <v>0</v>
      </c>
      <c r="I13" s="16">
        <v>2.5641025641025599E-2</v>
      </c>
      <c r="J13" s="16">
        <v>4.4444444444444398E-2</v>
      </c>
      <c r="K13" s="16">
        <v>4.5454545454545497E-2</v>
      </c>
      <c r="L13" s="16">
        <v>0.12121212121212099</v>
      </c>
      <c r="M13" s="16">
        <v>3.4482758620689703E-2</v>
      </c>
      <c r="N13" s="16">
        <v>8.3333333333333301E-2</v>
      </c>
      <c r="O13" s="16">
        <v>0.125</v>
      </c>
      <c r="P13" s="16"/>
      <c r="Q13" s="16">
        <v>0.108108108108108</v>
      </c>
      <c r="R13" s="16">
        <v>3.5714285714285698E-2</v>
      </c>
      <c r="S13" s="16">
        <v>8.5714285714285701E-2</v>
      </c>
      <c r="T13" s="16">
        <v>0.13636363636363599</v>
      </c>
      <c r="U13" s="16">
        <v>2.27272727272727E-2</v>
      </c>
      <c r="V13" s="16">
        <v>3.8961038961039002E-2</v>
      </c>
      <c r="W13" s="16">
        <v>3.7499999999999999E-2</v>
      </c>
      <c r="X13" s="16">
        <v>2.66666666666667E-2</v>
      </c>
      <c r="Y13" s="16">
        <v>2.3728813559322E-2</v>
      </c>
      <c r="Z13" s="16"/>
      <c r="AA13" s="16">
        <v>6.08695652173913E-2</v>
      </c>
      <c r="AB13" s="16">
        <v>2.4324324324324301E-2</v>
      </c>
      <c r="AC13" s="16"/>
      <c r="AD13" s="16">
        <v>5.1282051282051301E-2</v>
      </c>
      <c r="AE13" s="16">
        <v>5.7142857142857099E-2</v>
      </c>
      <c r="AF13" s="16">
        <v>5.8823529411764698E-2</v>
      </c>
      <c r="AG13" s="16">
        <v>7.0175438596491196E-2</v>
      </c>
      <c r="AH13" s="16">
        <v>0</v>
      </c>
      <c r="AI13" s="16">
        <v>5.7142857142857099E-2</v>
      </c>
      <c r="AJ13" s="16">
        <v>4.2553191489361701E-2</v>
      </c>
      <c r="AK13" s="16">
        <v>1.3157894736842099E-2</v>
      </c>
      <c r="AL13" s="16">
        <v>1.2345679012345699E-2</v>
      </c>
      <c r="AM13" s="16">
        <v>5.5118110236220499E-2</v>
      </c>
      <c r="AN13" s="16"/>
      <c r="AO13" s="16">
        <v>5.8139534883720902E-2</v>
      </c>
      <c r="AP13" s="16">
        <v>5.29100529100529E-2</v>
      </c>
      <c r="AQ13" s="16">
        <v>2.15827338129496E-2</v>
      </c>
      <c r="AR13" s="16">
        <v>1.4084507042253501E-2</v>
      </c>
      <c r="AS13" s="16">
        <v>0</v>
      </c>
      <c r="AT13" s="16">
        <v>0</v>
      </c>
      <c r="AU13" s="16"/>
      <c r="AV13" s="16">
        <v>0</v>
      </c>
      <c r="AW13" s="16">
        <v>0</v>
      </c>
      <c r="AX13" s="16">
        <v>3.8961038961039002E-2</v>
      </c>
      <c r="AY13" s="16">
        <v>0.1</v>
      </c>
      <c r="AZ13" s="16">
        <v>0</v>
      </c>
      <c r="BA13" s="16">
        <v>6.3829787234042507E-2</v>
      </c>
      <c r="BB13" s="16">
        <v>7.8947368421052599E-2</v>
      </c>
      <c r="BC13" s="16">
        <v>5.2631578947368397E-2</v>
      </c>
      <c r="BD13" s="16">
        <v>7.69230769230769E-2</v>
      </c>
      <c r="BE13" s="16">
        <v>1.8633540372670801E-2</v>
      </c>
      <c r="BF13" s="16">
        <v>2.40963855421687E-2</v>
      </c>
      <c r="BG13" s="16">
        <v>0</v>
      </c>
      <c r="BH13" s="16">
        <v>5.7971014492753603E-2</v>
      </c>
      <c r="BI13" s="16">
        <v>0</v>
      </c>
      <c r="BJ13" s="16">
        <v>7.69230769230769E-2</v>
      </c>
      <c r="BK13" s="16">
        <v>2.7777777777777801E-2</v>
      </c>
      <c r="BL13" s="16">
        <v>0</v>
      </c>
      <c r="BM13" s="16">
        <v>0.1</v>
      </c>
      <c r="BN13" s="16">
        <v>0.13636363636363599</v>
      </c>
      <c r="BO13" s="16"/>
      <c r="BP13" s="16">
        <v>3.9622641509434002E-2</v>
      </c>
      <c r="BQ13" s="16"/>
      <c r="BR13" s="16">
        <v>4.48275862068966E-2</v>
      </c>
      <c r="BS13" s="16"/>
      <c r="BT13" s="16">
        <v>3.03030303030303E-2</v>
      </c>
    </row>
    <row r="14" spans="2:72" ht="16" x14ac:dyDescent="0.2">
      <c r="B14" s="17" t="s">
        <v>250</v>
      </c>
      <c r="C14" s="20">
        <v>0.55586592178770999</v>
      </c>
      <c r="D14" s="20">
        <v>0.59689922480620194</v>
      </c>
      <c r="E14" s="20">
        <v>0.45833333333333298</v>
      </c>
      <c r="F14" s="20">
        <v>0.44827586206896602</v>
      </c>
      <c r="G14" s="20">
        <v>0.62</v>
      </c>
      <c r="H14" s="20">
        <v>0.65714285714285703</v>
      </c>
      <c r="I14" s="20">
        <v>0.60256410256410298</v>
      </c>
      <c r="J14" s="20">
        <v>0.33333333333333298</v>
      </c>
      <c r="K14" s="20">
        <v>0.77272727272727304</v>
      </c>
      <c r="L14" s="20">
        <v>0.5</v>
      </c>
      <c r="M14" s="20">
        <v>0.55172413793103403</v>
      </c>
      <c r="N14" s="20">
        <v>0.54166666666666696</v>
      </c>
      <c r="O14" s="20">
        <v>0.375</v>
      </c>
      <c r="P14" s="20"/>
      <c r="Q14" s="20">
        <v>0.24324324324324301</v>
      </c>
      <c r="R14" s="20">
        <v>0.32142857142857101</v>
      </c>
      <c r="S14" s="20">
        <v>0.28571428571428598</v>
      </c>
      <c r="T14" s="20">
        <v>0.52272727272727304</v>
      </c>
      <c r="U14" s="20">
        <v>0.40909090909090901</v>
      </c>
      <c r="V14" s="20">
        <v>0.55844155844155796</v>
      </c>
      <c r="W14" s="20">
        <v>0.57499999999999996</v>
      </c>
      <c r="X14" s="20">
        <v>0.65333333333333299</v>
      </c>
      <c r="Y14" s="20">
        <v>0.64745762711864396</v>
      </c>
      <c r="Z14" s="20"/>
      <c r="AA14" s="20">
        <v>0.45797101449275401</v>
      </c>
      <c r="AB14" s="20">
        <v>0.64864864864864902</v>
      </c>
      <c r="AC14" s="20"/>
      <c r="AD14" s="20">
        <v>0.37179487179487197</v>
      </c>
      <c r="AE14" s="20">
        <v>0.34285714285714303</v>
      </c>
      <c r="AF14" s="20">
        <v>0.38235294117647101</v>
      </c>
      <c r="AG14" s="20">
        <v>0.61403508771929804</v>
      </c>
      <c r="AH14" s="20">
        <v>0.48214285714285698</v>
      </c>
      <c r="AI14" s="20">
        <v>0.45714285714285702</v>
      </c>
      <c r="AJ14" s="20">
        <v>0.64893617021276595</v>
      </c>
      <c r="AK14" s="20">
        <v>0.73684210526315796</v>
      </c>
      <c r="AL14" s="20">
        <v>0.67901234567901203</v>
      </c>
      <c r="AM14" s="20">
        <v>0.58267716535433101</v>
      </c>
      <c r="AN14" s="20"/>
      <c r="AO14" s="20">
        <v>0.42248062015503901</v>
      </c>
      <c r="AP14" s="20">
        <v>0.56613756613756605</v>
      </c>
      <c r="AQ14" s="20">
        <v>0.69064748201438897</v>
      </c>
      <c r="AR14" s="20">
        <v>0.63380281690140805</v>
      </c>
      <c r="AS14" s="20">
        <v>0.8</v>
      </c>
      <c r="AT14" s="20">
        <v>0.53846153846153899</v>
      </c>
      <c r="AU14" s="20"/>
      <c r="AV14" s="20">
        <v>0.33333333333333298</v>
      </c>
      <c r="AW14" s="20">
        <v>0</v>
      </c>
      <c r="AX14" s="20">
        <v>0.58441558441558406</v>
      </c>
      <c r="AY14" s="20">
        <v>0.3</v>
      </c>
      <c r="AZ14" s="20">
        <v>0</v>
      </c>
      <c r="BA14" s="20">
        <v>0.53191489361702105</v>
      </c>
      <c r="BB14" s="20">
        <v>0.46052631578947401</v>
      </c>
      <c r="BC14" s="20">
        <v>0.47368421052631599</v>
      </c>
      <c r="BD14" s="20">
        <v>0.61538461538461497</v>
      </c>
      <c r="BE14" s="20">
        <v>0.70807453416149102</v>
      </c>
      <c r="BF14" s="20">
        <v>0.65060240963855398</v>
      </c>
      <c r="BG14" s="20">
        <v>0.54545454545454497</v>
      </c>
      <c r="BH14" s="20">
        <v>0.60869565217391297</v>
      </c>
      <c r="BI14" s="20">
        <v>0.53333333333333299</v>
      </c>
      <c r="BJ14" s="20">
        <v>0.46153846153846201</v>
      </c>
      <c r="BK14" s="20">
        <v>0.33333333333333298</v>
      </c>
      <c r="BL14" s="20">
        <v>0.4375</v>
      </c>
      <c r="BM14" s="20">
        <v>0.35</v>
      </c>
      <c r="BN14" s="20">
        <v>0.36363636363636398</v>
      </c>
      <c r="BO14" s="20"/>
      <c r="BP14" s="20">
        <v>0.611320754716981</v>
      </c>
      <c r="BQ14" s="20"/>
      <c r="BR14" s="20">
        <v>0.568965517241379</v>
      </c>
      <c r="BS14" s="20"/>
      <c r="BT14" s="20">
        <v>0.643356643356643</v>
      </c>
    </row>
    <row r="15" spans="2:72" ht="16" x14ac:dyDescent="0.2">
      <c r="B15" s="17" t="s">
        <v>251</v>
      </c>
      <c r="C15" s="20">
        <v>0.17877094972067001</v>
      </c>
      <c r="D15" s="20">
        <v>0.13178294573643401</v>
      </c>
      <c r="E15" s="20">
        <v>0.27777777777777801</v>
      </c>
      <c r="F15" s="20">
        <v>0.17241379310344801</v>
      </c>
      <c r="G15" s="20">
        <v>0.2</v>
      </c>
      <c r="H15" s="20">
        <v>0.14285714285714299</v>
      </c>
      <c r="I15" s="20">
        <v>0.16666666666666699</v>
      </c>
      <c r="J15" s="20">
        <v>0.266666666666667</v>
      </c>
      <c r="K15" s="20">
        <v>9.0909090909090898E-2</v>
      </c>
      <c r="L15" s="20">
        <v>0.25757575757575801</v>
      </c>
      <c r="M15" s="20">
        <v>0.10344827586206901</v>
      </c>
      <c r="N15" s="20">
        <v>0.20833333333333301</v>
      </c>
      <c r="O15" s="20">
        <v>0.25</v>
      </c>
      <c r="P15" s="20"/>
      <c r="Q15" s="20">
        <v>0.35135135135135098</v>
      </c>
      <c r="R15" s="20">
        <v>0.39285714285714302</v>
      </c>
      <c r="S15" s="20">
        <v>0.25714285714285701</v>
      </c>
      <c r="T15" s="20">
        <v>9.0909090909090898E-2</v>
      </c>
      <c r="U15" s="20">
        <v>0.204545454545455</v>
      </c>
      <c r="V15" s="20">
        <v>0.15584415584415601</v>
      </c>
      <c r="W15" s="20">
        <v>0.16250000000000001</v>
      </c>
      <c r="X15" s="20">
        <v>0.17333333333333301</v>
      </c>
      <c r="Y15" s="20">
        <v>0.149152542372881</v>
      </c>
      <c r="Z15" s="20"/>
      <c r="AA15" s="20">
        <v>0.20579710144927499</v>
      </c>
      <c r="AB15" s="20">
        <v>0.15405405405405401</v>
      </c>
      <c r="AC15" s="20"/>
      <c r="AD15" s="20">
        <v>0.32051282051281998</v>
      </c>
      <c r="AE15" s="20">
        <v>0.28571428571428598</v>
      </c>
      <c r="AF15" s="20">
        <v>0.26470588235294101</v>
      </c>
      <c r="AG15" s="20">
        <v>8.7719298245614002E-2</v>
      </c>
      <c r="AH15" s="20">
        <v>0.19642857142857101</v>
      </c>
      <c r="AI15" s="20">
        <v>0.2</v>
      </c>
      <c r="AJ15" s="20">
        <v>0.10638297872340401</v>
      </c>
      <c r="AK15" s="20">
        <v>0.118421052631579</v>
      </c>
      <c r="AL15" s="20">
        <v>0.12345679012345701</v>
      </c>
      <c r="AM15" s="20">
        <v>0.18897637795275599</v>
      </c>
      <c r="AN15" s="20"/>
      <c r="AO15" s="20">
        <v>0.23643410852713201</v>
      </c>
      <c r="AP15" s="20">
        <v>0.169312169312169</v>
      </c>
      <c r="AQ15" s="20">
        <v>0.16546762589928099</v>
      </c>
      <c r="AR15" s="20">
        <v>9.8591549295774697E-2</v>
      </c>
      <c r="AS15" s="20">
        <v>0</v>
      </c>
      <c r="AT15" s="20">
        <v>0.30769230769230799</v>
      </c>
      <c r="AU15" s="20"/>
      <c r="AV15" s="20">
        <v>0.16666666666666699</v>
      </c>
      <c r="AW15" s="20">
        <v>1</v>
      </c>
      <c r="AX15" s="20">
        <v>0.207792207792208</v>
      </c>
      <c r="AY15" s="20">
        <v>0.2</v>
      </c>
      <c r="AZ15" s="20">
        <v>0.25</v>
      </c>
      <c r="BA15" s="20">
        <v>0.14893617021276601</v>
      </c>
      <c r="BB15" s="20">
        <v>0.22368421052631601</v>
      </c>
      <c r="BC15" s="20">
        <v>0.26315789473684198</v>
      </c>
      <c r="BD15" s="20">
        <v>0.15384615384615399</v>
      </c>
      <c r="BE15" s="20">
        <v>0.14285714285714299</v>
      </c>
      <c r="BF15" s="20">
        <v>0.120481927710843</v>
      </c>
      <c r="BG15" s="20">
        <v>9.0909090909090898E-2</v>
      </c>
      <c r="BH15" s="20">
        <v>0.13043478260869601</v>
      </c>
      <c r="BI15" s="20">
        <v>0.2</v>
      </c>
      <c r="BJ15" s="20">
        <v>0.230769230769231</v>
      </c>
      <c r="BK15" s="20">
        <v>0.30555555555555602</v>
      </c>
      <c r="BL15" s="20">
        <v>0.1875</v>
      </c>
      <c r="BM15" s="20">
        <v>0.3</v>
      </c>
      <c r="BN15" s="20">
        <v>0.13636363636363599</v>
      </c>
      <c r="BO15" s="20"/>
      <c r="BP15" s="20">
        <v>0.152830188679245</v>
      </c>
      <c r="BQ15" s="20"/>
      <c r="BR15" s="20">
        <v>0.17241379310344801</v>
      </c>
      <c r="BS15" s="20"/>
      <c r="BT15" s="20">
        <v>0.14452214452214501</v>
      </c>
    </row>
    <row r="16" spans="2:72" ht="16" x14ac:dyDescent="0.2">
      <c r="B16" s="17" t="s">
        <v>252</v>
      </c>
      <c r="C16" s="21">
        <v>0.37709497206703901</v>
      </c>
      <c r="D16" s="21">
        <v>0.46511627906976699</v>
      </c>
      <c r="E16" s="21">
        <v>0.180555555555556</v>
      </c>
      <c r="F16" s="21">
        <v>0.27586206896551702</v>
      </c>
      <c r="G16" s="21">
        <v>0.42</v>
      </c>
      <c r="H16" s="21">
        <v>0.51428571428571401</v>
      </c>
      <c r="I16" s="21">
        <v>0.43589743589743601</v>
      </c>
      <c r="J16" s="21">
        <v>6.6666666666666693E-2</v>
      </c>
      <c r="K16" s="21">
        <v>0.68181818181818199</v>
      </c>
      <c r="L16" s="21">
        <v>0.24242424242424199</v>
      </c>
      <c r="M16" s="21">
        <v>0.44827586206896602</v>
      </c>
      <c r="N16" s="21">
        <v>0.33333333333333298</v>
      </c>
      <c r="O16" s="21">
        <v>0.125</v>
      </c>
      <c r="P16" s="21"/>
      <c r="Q16" s="21">
        <v>-0.108108108108108</v>
      </c>
      <c r="R16" s="21">
        <v>-7.1428571428571494E-2</v>
      </c>
      <c r="S16" s="21">
        <v>2.8571428571428598E-2</v>
      </c>
      <c r="T16" s="21">
        <v>0.43181818181818199</v>
      </c>
      <c r="U16" s="21">
        <v>0.204545454545455</v>
      </c>
      <c r="V16" s="21">
        <v>0.40259740259740301</v>
      </c>
      <c r="W16" s="21">
        <v>0.41249999999999998</v>
      </c>
      <c r="X16" s="21">
        <v>0.48</v>
      </c>
      <c r="Y16" s="21">
        <v>0.49830508474576302</v>
      </c>
      <c r="Z16" s="21"/>
      <c r="AA16" s="21">
        <v>0.25217391304347803</v>
      </c>
      <c r="AB16" s="21">
        <v>0.49459459459459498</v>
      </c>
      <c r="AC16" s="21"/>
      <c r="AD16" s="21">
        <v>5.1282051282051301E-2</v>
      </c>
      <c r="AE16" s="21">
        <v>5.7142857142857197E-2</v>
      </c>
      <c r="AF16" s="21">
        <v>0.11764705882352899</v>
      </c>
      <c r="AG16" s="21">
        <v>0.52631578947368396</v>
      </c>
      <c r="AH16" s="21">
        <v>0.28571428571428598</v>
      </c>
      <c r="AI16" s="21">
        <v>0.25714285714285701</v>
      </c>
      <c r="AJ16" s="21">
        <v>0.54255319148936199</v>
      </c>
      <c r="AK16" s="21">
        <v>0.61842105263157898</v>
      </c>
      <c r="AL16" s="21">
        <v>0.55555555555555503</v>
      </c>
      <c r="AM16" s="21">
        <v>0.39370078740157499</v>
      </c>
      <c r="AN16" s="21"/>
      <c r="AO16" s="21">
        <v>0.186046511627907</v>
      </c>
      <c r="AP16" s="21">
        <v>0.39682539682539703</v>
      </c>
      <c r="AQ16" s="21">
        <v>0.52517985611510798</v>
      </c>
      <c r="AR16" s="21">
        <v>0.53521126760563398</v>
      </c>
      <c r="AS16" s="21">
        <v>0.8</v>
      </c>
      <c r="AT16" s="21">
        <v>0.230769230769231</v>
      </c>
      <c r="AU16" s="21"/>
      <c r="AV16" s="21">
        <v>0.16666666666666699</v>
      </c>
      <c r="AW16" s="21">
        <v>-1</v>
      </c>
      <c r="AX16" s="21">
        <v>0.37662337662337703</v>
      </c>
      <c r="AY16" s="21">
        <v>0.1</v>
      </c>
      <c r="AZ16" s="21">
        <v>-0.25</v>
      </c>
      <c r="BA16" s="21">
        <v>0.38297872340425498</v>
      </c>
      <c r="BB16" s="21">
        <v>0.23684210526315799</v>
      </c>
      <c r="BC16" s="21">
        <v>0.21052631578947401</v>
      </c>
      <c r="BD16" s="21">
        <v>0.46153846153846201</v>
      </c>
      <c r="BE16" s="21">
        <v>0.565217391304348</v>
      </c>
      <c r="BF16" s="21">
        <v>0.530120481927711</v>
      </c>
      <c r="BG16" s="21">
        <v>0.45454545454545398</v>
      </c>
      <c r="BH16" s="21">
        <v>0.47826086956521702</v>
      </c>
      <c r="BI16" s="21">
        <v>0.33333333333333298</v>
      </c>
      <c r="BJ16" s="21">
        <v>0.230769230769231</v>
      </c>
      <c r="BK16" s="21">
        <v>2.7777777777777801E-2</v>
      </c>
      <c r="BL16" s="21">
        <v>0.25</v>
      </c>
      <c r="BM16" s="21">
        <v>4.9999999999999899E-2</v>
      </c>
      <c r="BN16" s="21">
        <v>0.22727272727272699</v>
      </c>
      <c r="BO16" s="21"/>
      <c r="BP16" s="21">
        <v>0.45849056603773602</v>
      </c>
      <c r="BQ16" s="21"/>
      <c r="BR16" s="21">
        <v>0.39655172413793099</v>
      </c>
      <c r="BS16" s="21"/>
      <c r="BT16" s="21">
        <v>0.49883449883449898</v>
      </c>
    </row>
    <row r="17" spans="2:2" x14ac:dyDescent="0.2">
      <c r="B17" s="15" t="s">
        <v>125</v>
      </c>
    </row>
    <row r="18" spans="2:2" x14ac:dyDescent="0.2">
      <c r="B18" t="s">
        <v>93</v>
      </c>
    </row>
    <row r="19" spans="2:2" x14ac:dyDescent="0.2">
      <c r="B19" t="s">
        <v>94</v>
      </c>
    </row>
    <row r="21" spans="2:2" x14ac:dyDescent="0.2">
      <c r="B21"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103</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95</v>
      </c>
      <c r="C8" s="16">
        <v>0.66033966033965996</v>
      </c>
      <c r="D8" s="16">
        <v>0.663768115942029</v>
      </c>
      <c r="E8" s="16">
        <v>0.60504201680672298</v>
      </c>
      <c r="F8" s="16">
        <v>0.65909090909090895</v>
      </c>
      <c r="G8" s="16">
        <v>0.72058823529411797</v>
      </c>
      <c r="H8" s="16">
        <v>0.625</v>
      </c>
      <c r="I8" s="16">
        <v>0.70212765957446799</v>
      </c>
      <c r="J8" s="16">
        <v>0.56716417910447803</v>
      </c>
      <c r="K8" s="16">
        <v>0.83870967741935498</v>
      </c>
      <c r="L8" s="16">
        <v>0.62921348314606695</v>
      </c>
      <c r="M8" s="16">
        <v>0.7</v>
      </c>
      <c r="N8" s="16">
        <v>0.70588235294117696</v>
      </c>
      <c r="O8" s="16">
        <v>0.64285714285714302</v>
      </c>
      <c r="P8" s="16"/>
      <c r="Q8" s="16">
        <v>0.476190476190476</v>
      </c>
      <c r="R8" s="16">
        <v>0.647887323943662</v>
      </c>
      <c r="S8" s="16">
        <v>0.64516129032258096</v>
      </c>
      <c r="T8" s="16">
        <v>0.52112676056338003</v>
      </c>
      <c r="U8" s="16">
        <v>0.67741935483870996</v>
      </c>
      <c r="V8" s="16">
        <v>0.633663366336634</v>
      </c>
      <c r="W8" s="16">
        <v>0.62280701754386003</v>
      </c>
      <c r="X8" s="16">
        <v>0.71276595744680804</v>
      </c>
      <c r="Y8" s="16">
        <v>0.72928176795580102</v>
      </c>
      <c r="Z8" s="16"/>
      <c r="AA8" s="16">
        <v>0.60661764705882304</v>
      </c>
      <c r="AB8" s="16">
        <v>0.72587719298245601</v>
      </c>
      <c r="AC8" s="16"/>
      <c r="AD8" s="16">
        <v>0.50359712230215803</v>
      </c>
      <c r="AE8" s="16">
        <v>0.66153846153846196</v>
      </c>
      <c r="AF8" s="16">
        <v>0.476190476190476</v>
      </c>
      <c r="AG8" s="16">
        <v>0.59375</v>
      </c>
      <c r="AH8" s="16">
        <v>0.58974358974358998</v>
      </c>
      <c r="AI8" s="16">
        <v>0.60869565217391297</v>
      </c>
      <c r="AJ8" s="16">
        <v>0.70588235294117696</v>
      </c>
      <c r="AK8" s="16">
        <v>0.74157303370786498</v>
      </c>
      <c r="AL8" s="16">
        <v>0.840425531914894</v>
      </c>
      <c r="AM8" s="16">
        <v>0.80128205128205099</v>
      </c>
      <c r="AN8" s="16"/>
      <c r="AO8" s="16">
        <v>0.58928571428571397</v>
      </c>
      <c r="AP8" s="16">
        <v>0.72111553784860605</v>
      </c>
      <c r="AQ8" s="16">
        <v>0.70285714285714296</v>
      </c>
      <c r="AR8" s="16">
        <v>0.67010309278350499</v>
      </c>
      <c r="AS8" s="16">
        <v>0.79310344827586199</v>
      </c>
      <c r="AT8" s="16">
        <v>0.6</v>
      </c>
      <c r="AU8" s="16"/>
      <c r="AV8" s="16">
        <v>0.5625</v>
      </c>
      <c r="AW8" s="16">
        <v>0.8</v>
      </c>
      <c r="AX8" s="16">
        <v>0.77777777777777801</v>
      </c>
      <c r="AY8" s="16">
        <v>0.66666666666666696</v>
      </c>
      <c r="AZ8" s="16">
        <v>0.42857142857142899</v>
      </c>
      <c r="BA8" s="16">
        <v>0.61764705882352899</v>
      </c>
      <c r="BB8" s="16">
        <v>0.73076923076923095</v>
      </c>
      <c r="BC8" s="16">
        <v>0.73333333333333295</v>
      </c>
      <c r="BD8" s="16">
        <v>0.42857142857142899</v>
      </c>
      <c r="BE8" s="16">
        <v>0.71980676328502402</v>
      </c>
      <c r="BF8" s="16">
        <v>0.60909090909090902</v>
      </c>
      <c r="BG8" s="16">
        <v>0.64705882352941202</v>
      </c>
      <c r="BH8" s="16">
        <v>0.68888888888888899</v>
      </c>
      <c r="BI8" s="16">
        <v>0.5</v>
      </c>
      <c r="BJ8" s="16">
        <v>0.73333333333333295</v>
      </c>
      <c r="BK8" s="16">
        <v>0.52083333333333304</v>
      </c>
      <c r="BL8" s="16">
        <v>0.62745098039215697</v>
      </c>
      <c r="BM8" s="16">
        <v>0.52777777777777801</v>
      </c>
      <c r="BN8" s="16">
        <v>0.5</v>
      </c>
      <c r="BO8" s="16"/>
      <c r="BP8" s="16">
        <v>0.71559633027522895</v>
      </c>
      <c r="BQ8" s="16"/>
      <c r="BR8" s="16">
        <v>0.70344827586206904</v>
      </c>
      <c r="BS8" s="16"/>
      <c r="BT8" s="16">
        <v>0.72027972027971998</v>
      </c>
    </row>
    <row r="9" spans="2:72" ht="16" x14ac:dyDescent="0.2">
      <c r="B9" s="17" t="s">
        <v>98</v>
      </c>
      <c r="C9" s="16">
        <v>0.54845154845154798</v>
      </c>
      <c r="D9" s="16">
        <v>0.59130434782608698</v>
      </c>
      <c r="E9" s="16">
        <v>0.45378151260504201</v>
      </c>
      <c r="F9" s="16">
        <v>0.59090909090909105</v>
      </c>
      <c r="G9" s="16">
        <v>0.55882352941176505</v>
      </c>
      <c r="H9" s="16">
        <v>0.53571428571428603</v>
      </c>
      <c r="I9" s="16">
        <v>0.55319148936170204</v>
      </c>
      <c r="J9" s="16">
        <v>0.43283582089552203</v>
      </c>
      <c r="K9" s="16">
        <v>0.64516129032258096</v>
      </c>
      <c r="L9" s="16">
        <v>0.52808988764044895</v>
      </c>
      <c r="M9" s="16">
        <v>0.6</v>
      </c>
      <c r="N9" s="16">
        <v>0.55882352941176505</v>
      </c>
      <c r="O9" s="16">
        <v>0.42857142857142899</v>
      </c>
      <c r="P9" s="16"/>
      <c r="Q9" s="16">
        <v>0.317460317460317</v>
      </c>
      <c r="R9" s="16">
        <v>0.28169014084506999</v>
      </c>
      <c r="S9" s="16">
        <v>0.40322580645161299</v>
      </c>
      <c r="T9" s="16">
        <v>0.50704225352112697</v>
      </c>
      <c r="U9" s="16">
        <v>0.532258064516129</v>
      </c>
      <c r="V9" s="16">
        <v>0.524752475247525</v>
      </c>
      <c r="W9" s="16">
        <v>0.53508771929824595</v>
      </c>
      <c r="X9" s="16">
        <v>0.61702127659574502</v>
      </c>
      <c r="Y9" s="16">
        <v>0.67127071823204398</v>
      </c>
      <c r="Z9" s="16"/>
      <c r="AA9" s="16">
        <v>0.45588235294117602</v>
      </c>
      <c r="AB9" s="16">
        <v>0.66008771929824595</v>
      </c>
      <c r="AC9" s="16"/>
      <c r="AD9" s="16">
        <v>0.35251798561151099</v>
      </c>
      <c r="AE9" s="16">
        <v>0.33846153846153798</v>
      </c>
      <c r="AF9" s="16">
        <v>0.34920634920634902</v>
      </c>
      <c r="AG9" s="16">
        <v>0.59375</v>
      </c>
      <c r="AH9" s="16">
        <v>0.487179487179487</v>
      </c>
      <c r="AI9" s="16">
        <v>0.52173913043478304</v>
      </c>
      <c r="AJ9" s="16">
        <v>0.58823529411764697</v>
      </c>
      <c r="AK9" s="16">
        <v>0.651685393258427</v>
      </c>
      <c r="AL9" s="16">
        <v>0.74468085106382997</v>
      </c>
      <c r="AM9" s="16">
        <v>0.69871794871794901</v>
      </c>
      <c r="AN9" s="16"/>
      <c r="AO9" s="16">
        <v>0.45408163265306101</v>
      </c>
      <c r="AP9" s="16">
        <v>0.60557768924302802</v>
      </c>
      <c r="AQ9" s="16">
        <v>0.61142857142857099</v>
      </c>
      <c r="AR9" s="16">
        <v>0.62886597938144295</v>
      </c>
      <c r="AS9" s="16">
        <v>0.65517241379310298</v>
      </c>
      <c r="AT9" s="16">
        <v>0.4</v>
      </c>
      <c r="AU9" s="16"/>
      <c r="AV9" s="16">
        <v>0.4375</v>
      </c>
      <c r="AW9" s="16">
        <v>0.4</v>
      </c>
      <c r="AX9" s="16">
        <v>0.67592592592592604</v>
      </c>
      <c r="AY9" s="16">
        <v>0.5</v>
      </c>
      <c r="AZ9" s="16">
        <v>0.42857142857142899</v>
      </c>
      <c r="BA9" s="16">
        <v>0.48529411764705899</v>
      </c>
      <c r="BB9" s="16">
        <v>0.54807692307692302</v>
      </c>
      <c r="BC9" s="16">
        <v>0.4</v>
      </c>
      <c r="BD9" s="16">
        <v>0.28571428571428598</v>
      </c>
      <c r="BE9" s="16">
        <v>0.62801932367149804</v>
      </c>
      <c r="BF9" s="16">
        <v>0.62727272727272698</v>
      </c>
      <c r="BG9" s="16">
        <v>0.23529411764705899</v>
      </c>
      <c r="BH9" s="16">
        <v>0.61111111111111105</v>
      </c>
      <c r="BI9" s="16">
        <v>0.45</v>
      </c>
      <c r="BJ9" s="16">
        <v>0.53333333333333299</v>
      </c>
      <c r="BK9" s="16">
        <v>0.45833333333333298</v>
      </c>
      <c r="BL9" s="16">
        <v>0.41176470588235298</v>
      </c>
      <c r="BM9" s="16">
        <v>0.44444444444444398</v>
      </c>
      <c r="BN9" s="16">
        <v>0.44444444444444398</v>
      </c>
      <c r="BO9" s="16"/>
      <c r="BP9" s="16">
        <v>0.60943643512450896</v>
      </c>
      <c r="BQ9" s="16"/>
      <c r="BR9" s="16">
        <v>0.66206896551724104</v>
      </c>
      <c r="BS9" s="16"/>
      <c r="BT9" s="16">
        <v>0.66200466200466201</v>
      </c>
    </row>
    <row r="10" spans="2:72" ht="16" x14ac:dyDescent="0.2">
      <c r="B10" s="17" t="s">
        <v>99</v>
      </c>
      <c r="C10" s="16">
        <v>0.544455544455544</v>
      </c>
      <c r="D10" s="16">
        <v>0.59420289855072495</v>
      </c>
      <c r="E10" s="16">
        <v>0.44537815126050401</v>
      </c>
      <c r="F10" s="16">
        <v>0.45454545454545497</v>
      </c>
      <c r="G10" s="16">
        <v>0.55882352941176505</v>
      </c>
      <c r="H10" s="16">
        <v>0.46428571428571402</v>
      </c>
      <c r="I10" s="16">
        <v>0.52127659574468099</v>
      </c>
      <c r="J10" s="16">
        <v>0.49253731343283602</v>
      </c>
      <c r="K10" s="16">
        <v>0.70967741935483897</v>
      </c>
      <c r="L10" s="16">
        <v>0.50561797752809001</v>
      </c>
      <c r="M10" s="16">
        <v>0.72499999999999998</v>
      </c>
      <c r="N10" s="16">
        <v>0.52941176470588203</v>
      </c>
      <c r="O10" s="16">
        <v>0.5</v>
      </c>
      <c r="P10" s="16"/>
      <c r="Q10" s="16">
        <v>0.22222222222222199</v>
      </c>
      <c r="R10" s="16">
        <v>0.36619718309859201</v>
      </c>
      <c r="S10" s="16">
        <v>0.43548387096774199</v>
      </c>
      <c r="T10" s="16">
        <v>0.49295774647887303</v>
      </c>
      <c r="U10" s="16">
        <v>0.56451612903225801</v>
      </c>
      <c r="V10" s="16">
        <v>0.51485148514851498</v>
      </c>
      <c r="W10" s="16">
        <v>0.56140350877193002</v>
      </c>
      <c r="X10" s="16">
        <v>0.54255319148936199</v>
      </c>
      <c r="Y10" s="16">
        <v>0.66574585635359096</v>
      </c>
      <c r="Z10" s="16"/>
      <c r="AA10" s="16">
        <v>0.465073529411765</v>
      </c>
      <c r="AB10" s="16">
        <v>0.640350877192982</v>
      </c>
      <c r="AC10" s="16"/>
      <c r="AD10" s="16">
        <v>0.35971223021582699</v>
      </c>
      <c r="AE10" s="16">
        <v>0.36923076923076897</v>
      </c>
      <c r="AF10" s="16">
        <v>0.365079365079365</v>
      </c>
      <c r="AG10" s="16">
        <v>0.46875</v>
      </c>
      <c r="AH10" s="16">
        <v>0.44871794871794901</v>
      </c>
      <c r="AI10" s="16">
        <v>0.53260869565217395</v>
      </c>
      <c r="AJ10" s="16">
        <v>0.63865546218487401</v>
      </c>
      <c r="AK10" s="16">
        <v>0.71910112359550604</v>
      </c>
      <c r="AL10" s="16">
        <v>0.73404255319148903</v>
      </c>
      <c r="AM10" s="16">
        <v>0.69230769230769196</v>
      </c>
      <c r="AN10" s="16"/>
      <c r="AO10" s="16">
        <v>0.477040816326531</v>
      </c>
      <c r="AP10" s="16">
        <v>0.55378486055776899</v>
      </c>
      <c r="AQ10" s="16">
        <v>0.628571428571429</v>
      </c>
      <c r="AR10" s="16">
        <v>0.55670103092783496</v>
      </c>
      <c r="AS10" s="16">
        <v>0.75862068965517204</v>
      </c>
      <c r="AT10" s="16">
        <v>0.35</v>
      </c>
      <c r="AU10" s="16"/>
      <c r="AV10" s="16">
        <v>0.25</v>
      </c>
      <c r="AW10" s="16">
        <v>0.4</v>
      </c>
      <c r="AX10" s="16">
        <v>0.62037037037037002</v>
      </c>
      <c r="AY10" s="16">
        <v>0.33333333333333298</v>
      </c>
      <c r="AZ10" s="16">
        <v>0.57142857142857095</v>
      </c>
      <c r="BA10" s="16">
        <v>0.5</v>
      </c>
      <c r="BB10" s="16">
        <v>0.54807692307692302</v>
      </c>
      <c r="BC10" s="16">
        <v>0.43333333333333302</v>
      </c>
      <c r="BD10" s="16">
        <v>0.42857142857142899</v>
      </c>
      <c r="BE10" s="16">
        <v>0.623188405797101</v>
      </c>
      <c r="BF10" s="16">
        <v>0.58181818181818201</v>
      </c>
      <c r="BG10" s="16">
        <v>0.35294117647058798</v>
      </c>
      <c r="BH10" s="16">
        <v>0.66666666666666696</v>
      </c>
      <c r="BI10" s="16">
        <v>0.35</v>
      </c>
      <c r="BJ10" s="16">
        <v>0.53333333333333299</v>
      </c>
      <c r="BK10" s="16">
        <v>0.5</v>
      </c>
      <c r="BL10" s="16">
        <v>0.41176470588235298</v>
      </c>
      <c r="BM10" s="16">
        <v>0.41666666666666702</v>
      </c>
      <c r="BN10" s="16">
        <v>0.47222222222222199</v>
      </c>
      <c r="BO10" s="16"/>
      <c r="BP10" s="16">
        <v>0.61598951507208399</v>
      </c>
      <c r="BQ10" s="16"/>
      <c r="BR10" s="16">
        <v>0.60172413793103496</v>
      </c>
      <c r="BS10" s="16"/>
      <c r="BT10" s="16">
        <v>0.69230769230769196</v>
      </c>
    </row>
    <row r="11" spans="2:72" ht="16" x14ac:dyDescent="0.2">
      <c r="B11" s="17" t="s">
        <v>96</v>
      </c>
      <c r="C11" s="16">
        <v>0.50049950049950098</v>
      </c>
      <c r="D11" s="16">
        <v>0.50144927536231898</v>
      </c>
      <c r="E11" s="16">
        <v>0.436974789915966</v>
      </c>
      <c r="F11" s="16">
        <v>0.56818181818181801</v>
      </c>
      <c r="G11" s="16">
        <v>0.47058823529411797</v>
      </c>
      <c r="H11" s="16">
        <v>0.55357142857142905</v>
      </c>
      <c r="I11" s="16">
        <v>0.47872340425531901</v>
      </c>
      <c r="J11" s="16">
        <v>0.44776119402985098</v>
      </c>
      <c r="K11" s="16">
        <v>0.58064516129032295</v>
      </c>
      <c r="L11" s="16">
        <v>0.49438202247190999</v>
      </c>
      <c r="M11" s="16">
        <v>0.52500000000000002</v>
      </c>
      <c r="N11" s="16">
        <v>0.52941176470588203</v>
      </c>
      <c r="O11" s="16">
        <v>0.85714285714285698</v>
      </c>
      <c r="P11" s="16"/>
      <c r="Q11" s="16">
        <v>0.33333333333333298</v>
      </c>
      <c r="R11" s="16">
        <v>0.36619718309859201</v>
      </c>
      <c r="S11" s="16">
        <v>0.33870967741935498</v>
      </c>
      <c r="T11" s="16">
        <v>0.43661971830985902</v>
      </c>
      <c r="U11" s="16">
        <v>0.43548387096774199</v>
      </c>
      <c r="V11" s="16">
        <v>0.50495049504950495</v>
      </c>
      <c r="W11" s="16">
        <v>0.53508771929824595</v>
      </c>
      <c r="X11" s="16">
        <v>0.64893617021276595</v>
      </c>
      <c r="Y11" s="16">
        <v>0.55801104972375704</v>
      </c>
      <c r="Z11" s="16"/>
      <c r="AA11" s="16">
        <v>0.4375</v>
      </c>
      <c r="AB11" s="16">
        <v>0.57675438596491202</v>
      </c>
      <c r="AC11" s="16"/>
      <c r="AD11" s="16">
        <v>0.39568345323741</v>
      </c>
      <c r="AE11" s="16">
        <v>0.41538461538461502</v>
      </c>
      <c r="AF11" s="16">
        <v>0.34920634920634902</v>
      </c>
      <c r="AG11" s="16">
        <v>0.46875</v>
      </c>
      <c r="AH11" s="16">
        <v>0.53846153846153799</v>
      </c>
      <c r="AI11" s="16">
        <v>0.51086956521739102</v>
      </c>
      <c r="AJ11" s="16">
        <v>0.53781512605042003</v>
      </c>
      <c r="AK11" s="16">
        <v>0.61797752808988804</v>
      </c>
      <c r="AL11" s="16">
        <v>0.60638297872340396</v>
      </c>
      <c r="AM11" s="16">
        <v>0.53205128205128205</v>
      </c>
      <c r="AN11" s="16"/>
      <c r="AO11" s="16">
        <v>0.42857142857142899</v>
      </c>
      <c r="AP11" s="16">
        <v>0.52191235059760999</v>
      </c>
      <c r="AQ11" s="16">
        <v>0.56000000000000005</v>
      </c>
      <c r="AR11" s="16">
        <v>0.536082474226804</v>
      </c>
      <c r="AS11" s="16">
        <v>0.62068965517241403</v>
      </c>
      <c r="AT11" s="16">
        <v>0.5</v>
      </c>
      <c r="AU11" s="16"/>
      <c r="AV11" s="16">
        <v>0.375</v>
      </c>
      <c r="AW11" s="16">
        <v>0</v>
      </c>
      <c r="AX11" s="16">
        <v>0.55555555555555602</v>
      </c>
      <c r="AY11" s="16">
        <v>0.66666666666666696</v>
      </c>
      <c r="AZ11" s="16">
        <v>0.57142857142857095</v>
      </c>
      <c r="BA11" s="16">
        <v>0.441176470588235</v>
      </c>
      <c r="BB11" s="16">
        <v>0.45192307692307698</v>
      </c>
      <c r="BC11" s="16">
        <v>0.5</v>
      </c>
      <c r="BD11" s="16">
        <v>0.38095238095238099</v>
      </c>
      <c r="BE11" s="16">
        <v>0.58937198067632801</v>
      </c>
      <c r="BF11" s="16">
        <v>0.51818181818181797</v>
      </c>
      <c r="BG11" s="16">
        <v>0.47058823529411797</v>
      </c>
      <c r="BH11" s="16">
        <v>0.47777777777777802</v>
      </c>
      <c r="BI11" s="16">
        <v>0.35</v>
      </c>
      <c r="BJ11" s="16">
        <v>0.46666666666666701</v>
      </c>
      <c r="BK11" s="16">
        <v>0.52083333333333304</v>
      </c>
      <c r="BL11" s="16">
        <v>0.45098039215686297</v>
      </c>
      <c r="BM11" s="16">
        <v>0.38888888888888901</v>
      </c>
      <c r="BN11" s="16">
        <v>0.47222222222222199</v>
      </c>
      <c r="BO11" s="16"/>
      <c r="BP11" s="16">
        <v>0.54521625163827003</v>
      </c>
      <c r="BQ11" s="16"/>
      <c r="BR11" s="16">
        <v>0.54482758620689697</v>
      </c>
      <c r="BS11" s="16"/>
      <c r="BT11" s="16">
        <v>0.55944055944055904</v>
      </c>
    </row>
    <row r="12" spans="2:72" ht="16" x14ac:dyDescent="0.2">
      <c r="B12" s="17" t="s">
        <v>97</v>
      </c>
      <c r="C12" s="16">
        <v>0.41758241758241799</v>
      </c>
      <c r="D12" s="16">
        <v>0.434782608695652</v>
      </c>
      <c r="E12" s="16">
        <v>0.36134453781512599</v>
      </c>
      <c r="F12" s="16">
        <v>0.40909090909090901</v>
      </c>
      <c r="G12" s="16">
        <v>0.42647058823529399</v>
      </c>
      <c r="H12" s="16">
        <v>0.44642857142857101</v>
      </c>
      <c r="I12" s="16">
        <v>0.35106382978723399</v>
      </c>
      <c r="J12" s="16">
        <v>0.402985074626866</v>
      </c>
      <c r="K12" s="16">
        <v>0.483870967741935</v>
      </c>
      <c r="L12" s="16">
        <v>0.43820224719101097</v>
      </c>
      <c r="M12" s="16">
        <v>0.42499999999999999</v>
      </c>
      <c r="N12" s="16">
        <v>0.441176470588235</v>
      </c>
      <c r="O12" s="16">
        <v>0.5</v>
      </c>
      <c r="P12" s="16"/>
      <c r="Q12" s="16">
        <v>0.55555555555555602</v>
      </c>
      <c r="R12" s="16">
        <v>0.42253521126760601</v>
      </c>
      <c r="S12" s="16">
        <v>0.41935483870967699</v>
      </c>
      <c r="T12" s="16">
        <v>0.338028169014085</v>
      </c>
      <c r="U12" s="16">
        <v>0.41935483870967699</v>
      </c>
      <c r="V12" s="16">
        <v>0.34653465346534701</v>
      </c>
      <c r="W12" s="16">
        <v>0.35087719298245601</v>
      </c>
      <c r="X12" s="16">
        <v>0.43617021276595702</v>
      </c>
      <c r="Y12" s="16">
        <v>0.44475138121546998</v>
      </c>
      <c r="Z12" s="16"/>
      <c r="AA12" s="16">
        <v>0.39705882352941202</v>
      </c>
      <c r="AB12" s="16">
        <v>0.44298245614035098</v>
      </c>
      <c r="AC12" s="16"/>
      <c r="AD12" s="16">
        <v>0.46762589928057602</v>
      </c>
      <c r="AE12" s="16">
        <v>0.36923076923076897</v>
      </c>
      <c r="AF12" s="16">
        <v>0.317460317460317</v>
      </c>
      <c r="AG12" s="16">
        <v>0.375</v>
      </c>
      <c r="AH12" s="16">
        <v>0.46153846153846201</v>
      </c>
      <c r="AI12" s="16">
        <v>0.36956521739130399</v>
      </c>
      <c r="AJ12" s="16">
        <v>0.40336134453781503</v>
      </c>
      <c r="AK12" s="16">
        <v>0.49438202247190999</v>
      </c>
      <c r="AL12" s="16">
        <v>0.48936170212766</v>
      </c>
      <c r="AM12" s="16">
        <v>0.39743589743589702</v>
      </c>
      <c r="AN12" s="16"/>
      <c r="AO12" s="16">
        <v>0.37244897959183698</v>
      </c>
      <c r="AP12" s="16">
        <v>0.43027888446215101</v>
      </c>
      <c r="AQ12" s="16">
        <v>0.45714285714285702</v>
      </c>
      <c r="AR12" s="16">
        <v>0.463917525773196</v>
      </c>
      <c r="AS12" s="16">
        <v>0.51724137931034497</v>
      </c>
      <c r="AT12" s="16">
        <v>0.3</v>
      </c>
      <c r="AU12" s="16"/>
      <c r="AV12" s="16">
        <v>0.25</v>
      </c>
      <c r="AW12" s="16">
        <v>0.2</v>
      </c>
      <c r="AX12" s="16">
        <v>0.38888888888888901</v>
      </c>
      <c r="AY12" s="16">
        <v>0.41666666666666702</v>
      </c>
      <c r="AZ12" s="16">
        <v>0.14285714285714299</v>
      </c>
      <c r="BA12" s="16">
        <v>0.5</v>
      </c>
      <c r="BB12" s="16">
        <v>0.47115384615384598</v>
      </c>
      <c r="BC12" s="16">
        <v>0.36666666666666697</v>
      </c>
      <c r="BD12" s="16">
        <v>0.38095238095238099</v>
      </c>
      <c r="BE12" s="16">
        <v>0.46859903381642498</v>
      </c>
      <c r="BF12" s="16">
        <v>0.42727272727272703</v>
      </c>
      <c r="BG12" s="16">
        <v>0.41176470588235298</v>
      </c>
      <c r="BH12" s="16">
        <v>0.44444444444444398</v>
      </c>
      <c r="BI12" s="16">
        <v>0.45</v>
      </c>
      <c r="BJ12" s="16">
        <v>0.53333333333333299</v>
      </c>
      <c r="BK12" s="16">
        <v>0.20833333333333301</v>
      </c>
      <c r="BL12" s="16">
        <v>0.29411764705882398</v>
      </c>
      <c r="BM12" s="16">
        <v>0.44444444444444398</v>
      </c>
      <c r="BN12" s="16">
        <v>0.38888888888888901</v>
      </c>
      <c r="BO12" s="16"/>
      <c r="BP12" s="16">
        <v>0.461336828309305</v>
      </c>
      <c r="BQ12" s="16"/>
      <c r="BR12" s="16">
        <v>0.437931034482759</v>
      </c>
      <c r="BS12" s="16"/>
      <c r="BT12" s="16">
        <v>0.44522144522144502</v>
      </c>
    </row>
    <row r="13" spans="2:72" ht="16" x14ac:dyDescent="0.2">
      <c r="B13" s="17" t="s">
        <v>100</v>
      </c>
      <c r="C13" s="16">
        <v>6.9930069930069904E-3</v>
      </c>
      <c r="D13" s="16">
        <v>1.15942028985507E-2</v>
      </c>
      <c r="E13" s="16">
        <v>0</v>
      </c>
      <c r="F13" s="16">
        <v>2.27272727272727E-2</v>
      </c>
      <c r="G13" s="16">
        <v>0</v>
      </c>
      <c r="H13" s="16">
        <v>0</v>
      </c>
      <c r="I13" s="16">
        <v>1.0638297872340399E-2</v>
      </c>
      <c r="J13" s="16">
        <v>1.49253731343284E-2</v>
      </c>
      <c r="K13" s="16">
        <v>0</v>
      </c>
      <c r="L13" s="16">
        <v>0</v>
      </c>
      <c r="M13" s="16">
        <v>0</v>
      </c>
      <c r="N13" s="16">
        <v>0</v>
      </c>
      <c r="O13" s="16">
        <v>0</v>
      </c>
      <c r="P13" s="16"/>
      <c r="Q13" s="16">
        <v>1.58730158730159E-2</v>
      </c>
      <c r="R13" s="16">
        <v>1.4084507042253501E-2</v>
      </c>
      <c r="S13" s="16">
        <v>1.6129032258064498E-2</v>
      </c>
      <c r="T13" s="16">
        <v>0</v>
      </c>
      <c r="U13" s="16">
        <v>3.2258064516128997E-2</v>
      </c>
      <c r="V13" s="16">
        <v>9.9009900990098994E-3</v>
      </c>
      <c r="W13" s="16">
        <v>0</v>
      </c>
      <c r="X13" s="16">
        <v>0</v>
      </c>
      <c r="Y13" s="16">
        <v>2.7624309392265201E-3</v>
      </c>
      <c r="Z13" s="16"/>
      <c r="AA13" s="16">
        <v>1.10294117647059E-2</v>
      </c>
      <c r="AB13" s="16">
        <v>2.1929824561403499E-3</v>
      </c>
      <c r="AC13" s="16"/>
      <c r="AD13" s="16">
        <v>2.15827338129496E-2</v>
      </c>
      <c r="AE13" s="16">
        <v>1.5384615384615399E-2</v>
      </c>
      <c r="AF13" s="16">
        <v>3.1746031746031703E-2</v>
      </c>
      <c r="AG13" s="16">
        <v>0</v>
      </c>
      <c r="AH13" s="16">
        <v>1.2820512820512799E-2</v>
      </c>
      <c r="AI13" s="16">
        <v>0</v>
      </c>
      <c r="AJ13" s="16">
        <v>0</v>
      </c>
      <c r="AK13" s="16">
        <v>0</v>
      </c>
      <c r="AL13" s="16">
        <v>0</v>
      </c>
      <c r="AM13" s="16">
        <v>0</v>
      </c>
      <c r="AN13" s="16"/>
      <c r="AO13" s="16">
        <v>1.53061224489796E-2</v>
      </c>
      <c r="AP13" s="16">
        <v>0</v>
      </c>
      <c r="AQ13" s="16">
        <v>0</v>
      </c>
      <c r="AR13" s="16">
        <v>0</v>
      </c>
      <c r="AS13" s="16">
        <v>0</v>
      </c>
      <c r="AT13" s="16">
        <v>0.05</v>
      </c>
      <c r="AU13" s="16"/>
      <c r="AV13" s="16">
        <v>0</v>
      </c>
      <c r="AW13" s="16">
        <v>0</v>
      </c>
      <c r="AX13" s="16">
        <v>0</v>
      </c>
      <c r="AY13" s="16">
        <v>0</v>
      </c>
      <c r="AZ13" s="16">
        <v>0</v>
      </c>
      <c r="BA13" s="16">
        <v>1.4705882352941201E-2</v>
      </c>
      <c r="BB13" s="16">
        <v>9.6153846153846194E-3</v>
      </c>
      <c r="BC13" s="16">
        <v>0</v>
      </c>
      <c r="BD13" s="16">
        <v>0</v>
      </c>
      <c r="BE13" s="16">
        <v>4.8309178743961402E-3</v>
      </c>
      <c r="BF13" s="16">
        <v>0</v>
      </c>
      <c r="BG13" s="16">
        <v>0</v>
      </c>
      <c r="BH13" s="16">
        <v>1.1111111111111099E-2</v>
      </c>
      <c r="BI13" s="16">
        <v>0</v>
      </c>
      <c r="BJ13" s="16">
        <v>0</v>
      </c>
      <c r="BK13" s="16">
        <v>2.0833333333333301E-2</v>
      </c>
      <c r="BL13" s="16">
        <v>3.9215686274509803E-2</v>
      </c>
      <c r="BM13" s="16">
        <v>0</v>
      </c>
      <c r="BN13" s="16">
        <v>0</v>
      </c>
      <c r="BO13" s="16"/>
      <c r="BP13" s="16">
        <v>2.6212319790301399E-3</v>
      </c>
      <c r="BQ13" s="16"/>
      <c r="BR13" s="16">
        <v>6.8965517241379301E-3</v>
      </c>
      <c r="BS13" s="16"/>
      <c r="BT13" s="16">
        <v>9.3240093240093205E-3</v>
      </c>
    </row>
    <row r="14" spans="2:72" ht="16" x14ac:dyDescent="0.2">
      <c r="B14" s="17" t="s">
        <v>101</v>
      </c>
      <c r="C14" s="18">
        <v>2.4975024975025E-2</v>
      </c>
      <c r="D14" s="18">
        <v>1.4492753623188401E-2</v>
      </c>
      <c r="E14" s="18">
        <v>1.6806722689075598E-2</v>
      </c>
      <c r="F14" s="18">
        <v>9.0909090909090898E-2</v>
      </c>
      <c r="G14" s="18">
        <v>2.9411764705882401E-2</v>
      </c>
      <c r="H14" s="18">
        <v>3.5714285714285698E-2</v>
      </c>
      <c r="I14" s="18">
        <v>1.0638297872340399E-2</v>
      </c>
      <c r="J14" s="18">
        <v>1.49253731343284E-2</v>
      </c>
      <c r="K14" s="18">
        <v>0</v>
      </c>
      <c r="L14" s="18">
        <v>3.3707865168539297E-2</v>
      </c>
      <c r="M14" s="18">
        <v>0.05</v>
      </c>
      <c r="N14" s="18">
        <v>5.8823529411764698E-2</v>
      </c>
      <c r="O14" s="18">
        <v>7.1428571428571397E-2</v>
      </c>
      <c r="P14" s="18"/>
      <c r="Q14" s="18">
        <v>0.126984126984127</v>
      </c>
      <c r="R14" s="18">
        <v>8.4507042253521097E-2</v>
      </c>
      <c r="S14" s="18">
        <v>6.4516129032258104E-2</v>
      </c>
      <c r="T14" s="18">
        <v>1.4084507042253501E-2</v>
      </c>
      <c r="U14" s="18">
        <v>0</v>
      </c>
      <c r="V14" s="18">
        <v>1.9801980198019799E-2</v>
      </c>
      <c r="W14" s="18">
        <v>8.7719298245613996E-3</v>
      </c>
      <c r="X14" s="18">
        <v>0</v>
      </c>
      <c r="Y14" s="18">
        <v>5.5248618784530402E-3</v>
      </c>
      <c r="Z14" s="18"/>
      <c r="AA14" s="18">
        <v>4.0441176470588203E-2</v>
      </c>
      <c r="AB14" s="18">
        <v>4.3859649122806998E-3</v>
      </c>
      <c r="AC14" s="18"/>
      <c r="AD14" s="18">
        <v>7.9136690647481994E-2</v>
      </c>
      <c r="AE14" s="18">
        <v>4.6153846153846198E-2</v>
      </c>
      <c r="AF14" s="18">
        <v>4.7619047619047603E-2</v>
      </c>
      <c r="AG14" s="18">
        <v>2.0833333333333301E-2</v>
      </c>
      <c r="AH14" s="18">
        <v>1.2820512820512799E-2</v>
      </c>
      <c r="AI14" s="18">
        <v>2.1739130434782601E-2</v>
      </c>
      <c r="AJ14" s="18">
        <v>0</v>
      </c>
      <c r="AK14" s="18">
        <v>0</v>
      </c>
      <c r="AL14" s="18">
        <v>0</v>
      </c>
      <c r="AM14" s="18">
        <v>1.2820512820512799E-2</v>
      </c>
      <c r="AN14" s="18"/>
      <c r="AO14" s="18">
        <v>3.5714285714285698E-2</v>
      </c>
      <c r="AP14" s="18">
        <v>1.1952191235059801E-2</v>
      </c>
      <c r="AQ14" s="18">
        <v>2.2857142857142899E-2</v>
      </c>
      <c r="AR14" s="18">
        <v>3.09278350515464E-2</v>
      </c>
      <c r="AS14" s="18">
        <v>0</v>
      </c>
      <c r="AT14" s="18">
        <v>0</v>
      </c>
      <c r="AU14" s="18"/>
      <c r="AV14" s="18">
        <v>0.125</v>
      </c>
      <c r="AW14" s="18">
        <v>0</v>
      </c>
      <c r="AX14" s="18">
        <v>0</v>
      </c>
      <c r="AY14" s="18">
        <v>8.3333333333333301E-2</v>
      </c>
      <c r="AZ14" s="18">
        <v>0.14285714285714299</v>
      </c>
      <c r="BA14" s="18">
        <v>2.9411764705882401E-2</v>
      </c>
      <c r="BB14" s="18">
        <v>1.9230769230769201E-2</v>
      </c>
      <c r="BC14" s="18">
        <v>0</v>
      </c>
      <c r="BD14" s="18">
        <v>0.14285714285714299</v>
      </c>
      <c r="BE14" s="18">
        <v>0</v>
      </c>
      <c r="BF14" s="18">
        <v>0</v>
      </c>
      <c r="BG14" s="18">
        <v>5.8823529411764698E-2</v>
      </c>
      <c r="BH14" s="18">
        <v>2.2222222222222199E-2</v>
      </c>
      <c r="BI14" s="18">
        <v>0.05</v>
      </c>
      <c r="BJ14" s="18">
        <v>0</v>
      </c>
      <c r="BK14" s="18">
        <v>6.25E-2</v>
      </c>
      <c r="BL14" s="18">
        <v>1.9607843137254902E-2</v>
      </c>
      <c r="BM14" s="18">
        <v>0.13888888888888901</v>
      </c>
      <c r="BN14" s="18">
        <v>2.7777777777777801E-2</v>
      </c>
      <c r="BO14" s="18"/>
      <c r="BP14" s="18">
        <v>1.70380078636959E-2</v>
      </c>
      <c r="BQ14" s="18"/>
      <c r="BR14" s="18">
        <v>2.24137931034483E-2</v>
      </c>
      <c r="BS14" s="18"/>
      <c r="BT14" s="18">
        <v>1.3986013986014E-2</v>
      </c>
    </row>
    <row r="15" spans="2:72" x14ac:dyDescent="0.2">
      <c r="B15" s="15"/>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2:BT1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332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128</v>
      </c>
      <c r="D7" s="10">
        <v>34</v>
      </c>
      <c r="E7" s="10">
        <v>20</v>
      </c>
      <c r="F7" s="10">
        <v>5</v>
      </c>
      <c r="G7" s="10">
        <v>10</v>
      </c>
      <c r="H7" s="10">
        <v>5</v>
      </c>
      <c r="I7" s="10">
        <v>13</v>
      </c>
      <c r="J7" s="10">
        <v>12</v>
      </c>
      <c r="K7" s="10">
        <v>2</v>
      </c>
      <c r="L7" s="10">
        <v>17</v>
      </c>
      <c r="M7" s="10">
        <v>3</v>
      </c>
      <c r="N7" s="10">
        <v>5</v>
      </c>
      <c r="O7" s="10">
        <v>2</v>
      </c>
      <c r="P7" s="10"/>
      <c r="Q7" s="10">
        <v>13</v>
      </c>
      <c r="R7" s="10">
        <v>11</v>
      </c>
      <c r="S7" s="10">
        <v>9</v>
      </c>
      <c r="T7" s="10">
        <v>4</v>
      </c>
      <c r="U7" s="10">
        <v>9</v>
      </c>
      <c r="V7" s="10">
        <v>12</v>
      </c>
      <c r="W7" s="10">
        <v>13</v>
      </c>
      <c r="X7" s="10">
        <v>13</v>
      </c>
      <c r="Y7" s="10">
        <v>44</v>
      </c>
      <c r="Z7" s="10"/>
      <c r="AA7" s="10">
        <v>71</v>
      </c>
      <c r="AB7" s="10">
        <v>57</v>
      </c>
      <c r="AC7" s="10"/>
      <c r="AD7" s="10">
        <v>25</v>
      </c>
      <c r="AE7" s="10">
        <v>10</v>
      </c>
      <c r="AF7" s="10">
        <v>9</v>
      </c>
      <c r="AG7" s="10">
        <v>5</v>
      </c>
      <c r="AH7" s="10">
        <v>11</v>
      </c>
      <c r="AI7" s="10">
        <v>14</v>
      </c>
      <c r="AJ7" s="10">
        <v>10</v>
      </c>
      <c r="AK7" s="10">
        <v>9</v>
      </c>
      <c r="AL7" s="10">
        <v>10</v>
      </c>
      <c r="AM7" s="10">
        <v>24</v>
      </c>
      <c r="AN7" s="10"/>
      <c r="AO7" s="10">
        <v>61</v>
      </c>
      <c r="AP7" s="10">
        <v>32</v>
      </c>
      <c r="AQ7" s="10">
        <v>23</v>
      </c>
      <c r="AR7" s="10">
        <v>7</v>
      </c>
      <c r="AS7" s="10" t="s">
        <v>133</v>
      </c>
      <c r="AT7" s="10">
        <v>4</v>
      </c>
      <c r="AU7" s="10"/>
      <c r="AV7" s="10">
        <v>1</v>
      </c>
      <c r="AW7" s="10">
        <v>2</v>
      </c>
      <c r="AX7" s="10">
        <v>16</v>
      </c>
      <c r="AY7" s="10">
        <v>2</v>
      </c>
      <c r="AZ7" s="10">
        <v>1</v>
      </c>
      <c r="BA7" s="10">
        <v>7</v>
      </c>
      <c r="BB7" s="10">
        <v>17</v>
      </c>
      <c r="BC7" s="10">
        <v>5</v>
      </c>
      <c r="BD7" s="10">
        <v>2</v>
      </c>
      <c r="BE7" s="10">
        <v>23</v>
      </c>
      <c r="BF7" s="10">
        <v>10</v>
      </c>
      <c r="BG7" s="10">
        <v>1</v>
      </c>
      <c r="BH7" s="10">
        <v>9</v>
      </c>
      <c r="BI7" s="10">
        <v>3</v>
      </c>
      <c r="BJ7" s="10">
        <v>3</v>
      </c>
      <c r="BK7" s="10">
        <v>11</v>
      </c>
      <c r="BL7" s="10">
        <v>6</v>
      </c>
      <c r="BM7" s="10">
        <v>6</v>
      </c>
      <c r="BN7" s="10">
        <v>3</v>
      </c>
      <c r="BO7" s="10"/>
      <c r="BP7" s="10">
        <v>81</v>
      </c>
      <c r="BQ7" s="10"/>
      <c r="BR7" s="10">
        <v>100</v>
      </c>
      <c r="BS7" s="10"/>
      <c r="BT7" s="10">
        <v>62</v>
      </c>
    </row>
    <row r="8" spans="2:72" ht="32" x14ac:dyDescent="0.2">
      <c r="B8" s="17" t="s">
        <v>328</v>
      </c>
      <c r="C8" s="16">
        <v>0.6953125</v>
      </c>
      <c r="D8" s="16">
        <v>0.79411764705882304</v>
      </c>
      <c r="E8" s="16">
        <v>0.7</v>
      </c>
      <c r="F8" s="16">
        <v>0.8</v>
      </c>
      <c r="G8" s="16">
        <v>0.6</v>
      </c>
      <c r="H8" s="16">
        <v>0.2</v>
      </c>
      <c r="I8" s="16">
        <v>0.92307692307692302</v>
      </c>
      <c r="J8" s="16">
        <v>0.66666666666666696</v>
      </c>
      <c r="K8" s="16">
        <v>1</v>
      </c>
      <c r="L8" s="16">
        <v>0.47058823529411797</v>
      </c>
      <c r="M8" s="16">
        <v>0.66666666666666696</v>
      </c>
      <c r="N8" s="16">
        <v>0.8</v>
      </c>
      <c r="O8" s="16">
        <v>0.5</v>
      </c>
      <c r="P8" s="16"/>
      <c r="Q8" s="16">
        <v>0.61538461538461497</v>
      </c>
      <c r="R8" s="16">
        <v>1</v>
      </c>
      <c r="S8" s="16">
        <v>0.66666666666666696</v>
      </c>
      <c r="T8" s="16">
        <v>0.5</v>
      </c>
      <c r="U8" s="16">
        <v>0.77777777777777801</v>
      </c>
      <c r="V8" s="16">
        <v>0.58333333333333304</v>
      </c>
      <c r="W8" s="16">
        <v>0.61538461538461497</v>
      </c>
      <c r="X8" s="16">
        <v>0.69230769230769196</v>
      </c>
      <c r="Y8" s="16">
        <v>0.70454545454545503</v>
      </c>
      <c r="Z8" s="16"/>
      <c r="AA8" s="16">
        <v>0.69014084507042295</v>
      </c>
      <c r="AB8" s="16">
        <v>0.70175438596491202</v>
      </c>
      <c r="AC8" s="16"/>
      <c r="AD8" s="16">
        <v>0.64</v>
      </c>
      <c r="AE8" s="16">
        <v>0.8</v>
      </c>
      <c r="AF8" s="16">
        <v>0.44444444444444398</v>
      </c>
      <c r="AG8" s="16">
        <v>0.8</v>
      </c>
      <c r="AH8" s="16">
        <v>0.72727272727272696</v>
      </c>
      <c r="AI8" s="16">
        <v>0.64285714285714302</v>
      </c>
      <c r="AJ8" s="16">
        <v>0.6</v>
      </c>
      <c r="AK8" s="16">
        <v>1</v>
      </c>
      <c r="AL8" s="16">
        <v>0.6</v>
      </c>
      <c r="AM8" s="16">
        <v>0.75</v>
      </c>
      <c r="AN8" s="16"/>
      <c r="AO8" s="16">
        <v>0.65573770491803296</v>
      </c>
      <c r="AP8" s="16">
        <v>0.71875</v>
      </c>
      <c r="AQ8" s="16">
        <v>0.86956521739130399</v>
      </c>
      <c r="AR8" s="16">
        <v>0.71428571428571397</v>
      </c>
      <c r="AS8" s="16" t="s">
        <v>134</v>
      </c>
      <c r="AT8" s="16">
        <v>0.25</v>
      </c>
      <c r="AU8" s="16"/>
      <c r="AV8" s="16">
        <v>0</v>
      </c>
      <c r="AW8" s="16">
        <v>1</v>
      </c>
      <c r="AX8" s="16">
        <v>0.6875</v>
      </c>
      <c r="AY8" s="16">
        <v>1</v>
      </c>
      <c r="AZ8" s="16">
        <v>0</v>
      </c>
      <c r="BA8" s="16">
        <v>0.85714285714285698</v>
      </c>
      <c r="BB8" s="16">
        <v>0.64705882352941202</v>
      </c>
      <c r="BC8" s="16">
        <v>0.8</v>
      </c>
      <c r="BD8" s="16">
        <v>0.5</v>
      </c>
      <c r="BE8" s="16">
        <v>0.69565217391304301</v>
      </c>
      <c r="BF8" s="16">
        <v>0.7</v>
      </c>
      <c r="BG8" s="16">
        <v>1</v>
      </c>
      <c r="BH8" s="16">
        <v>0.77777777777777801</v>
      </c>
      <c r="BI8" s="16">
        <v>0.66666666666666696</v>
      </c>
      <c r="BJ8" s="16">
        <v>0.66666666666666696</v>
      </c>
      <c r="BK8" s="16">
        <v>0.72727272727272696</v>
      </c>
      <c r="BL8" s="16">
        <v>0.5</v>
      </c>
      <c r="BM8" s="16">
        <v>0.66666666666666696</v>
      </c>
      <c r="BN8" s="16">
        <v>0.66666666666666696</v>
      </c>
      <c r="BO8" s="16"/>
      <c r="BP8" s="16">
        <v>0.71604938271604901</v>
      </c>
      <c r="BQ8" s="16"/>
      <c r="BR8" s="16">
        <v>0.69</v>
      </c>
      <c r="BS8" s="16"/>
      <c r="BT8" s="16">
        <v>0.74193548387096797</v>
      </c>
    </row>
    <row r="9" spans="2:72" ht="16" x14ac:dyDescent="0.2">
      <c r="B9" s="17" t="s">
        <v>329</v>
      </c>
      <c r="C9" s="16">
        <v>0.4296875</v>
      </c>
      <c r="D9" s="16">
        <v>0.35294117647058798</v>
      </c>
      <c r="E9" s="16">
        <v>0.35</v>
      </c>
      <c r="F9" s="16">
        <v>0.2</v>
      </c>
      <c r="G9" s="16">
        <v>0.6</v>
      </c>
      <c r="H9" s="16">
        <v>0.8</v>
      </c>
      <c r="I9" s="16">
        <v>0.38461538461538503</v>
      </c>
      <c r="J9" s="16">
        <v>0.66666666666666696</v>
      </c>
      <c r="K9" s="16">
        <v>0</v>
      </c>
      <c r="L9" s="16">
        <v>0.41176470588235298</v>
      </c>
      <c r="M9" s="16">
        <v>0.66666666666666696</v>
      </c>
      <c r="N9" s="16">
        <v>0.2</v>
      </c>
      <c r="O9" s="16">
        <v>1</v>
      </c>
      <c r="P9" s="16"/>
      <c r="Q9" s="16">
        <v>0.46153846153846201</v>
      </c>
      <c r="R9" s="16">
        <v>0.63636363636363602</v>
      </c>
      <c r="S9" s="16">
        <v>0.33333333333333298</v>
      </c>
      <c r="T9" s="16">
        <v>0.5</v>
      </c>
      <c r="U9" s="16">
        <v>0.77777777777777801</v>
      </c>
      <c r="V9" s="16">
        <v>8.3333333333333301E-2</v>
      </c>
      <c r="W9" s="16">
        <v>0.46153846153846201</v>
      </c>
      <c r="X9" s="16">
        <v>0.46153846153846201</v>
      </c>
      <c r="Y9" s="16">
        <v>0.38636363636363602</v>
      </c>
      <c r="Z9" s="16"/>
      <c r="AA9" s="16">
        <v>0.45070422535211302</v>
      </c>
      <c r="AB9" s="16">
        <v>0.40350877192982498</v>
      </c>
      <c r="AC9" s="16"/>
      <c r="AD9" s="16">
        <v>0.52</v>
      </c>
      <c r="AE9" s="16">
        <v>0.2</v>
      </c>
      <c r="AF9" s="16">
        <v>0.55555555555555602</v>
      </c>
      <c r="AG9" s="16">
        <v>0.4</v>
      </c>
      <c r="AH9" s="16">
        <v>0.36363636363636398</v>
      </c>
      <c r="AI9" s="16">
        <v>0.35714285714285698</v>
      </c>
      <c r="AJ9" s="16">
        <v>0.5</v>
      </c>
      <c r="AK9" s="16">
        <v>0.11111111111111099</v>
      </c>
      <c r="AL9" s="16">
        <v>0.6</v>
      </c>
      <c r="AM9" s="16">
        <v>0.5</v>
      </c>
      <c r="AN9" s="16"/>
      <c r="AO9" s="16">
        <v>0.34426229508196698</v>
      </c>
      <c r="AP9" s="16">
        <v>0.5</v>
      </c>
      <c r="AQ9" s="16">
        <v>0.60869565217391297</v>
      </c>
      <c r="AR9" s="16">
        <v>0.28571428571428598</v>
      </c>
      <c r="AS9" s="16" t="s">
        <v>134</v>
      </c>
      <c r="AT9" s="16">
        <v>0.5</v>
      </c>
      <c r="AU9" s="16"/>
      <c r="AV9" s="16">
        <v>1</v>
      </c>
      <c r="AW9" s="16">
        <v>0</v>
      </c>
      <c r="AX9" s="16">
        <v>0.5</v>
      </c>
      <c r="AY9" s="16">
        <v>0.5</v>
      </c>
      <c r="AZ9" s="16">
        <v>1</v>
      </c>
      <c r="BA9" s="16">
        <v>0.42857142857142899</v>
      </c>
      <c r="BB9" s="16">
        <v>0.35294117647058798</v>
      </c>
      <c r="BC9" s="16">
        <v>0.8</v>
      </c>
      <c r="BD9" s="16">
        <v>1</v>
      </c>
      <c r="BE9" s="16">
        <v>0.30434782608695699</v>
      </c>
      <c r="BF9" s="16">
        <v>0.6</v>
      </c>
      <c r="BG9" s="16">
        <v>0</v>
      </c>
      <c r="BH9" s="16">
        <v>0.22222222222222199</v>
      </c>
      <c r="BI9" s="16">
        <v>0.66666666666666696</v>
      </c>
      <c r="BJ9" s="16">
        <v>0.33333333333333298</v>
      </c>
      <c r="BK9" s="16">
        <v>0.27272727272727298</v>
      </c>
      <c r="BL9" s="16">
        <v>0.5</v>
      </c>
      <c r="BM9" s="16">
        <v>0.5</v>
      </c>
      <c r="BN9" s="16">
        <v>0.66666666666666696</v>
      </c>
      <c r="BO9" s="16"/>
      <c r="BP9" s="16">
        <v>0.41975308641975301</v>
      </c>
      <c r="BQ9" s="16"/>
      <c r="BR9" s="16">
        <v>0.45</v>
      </c>
      <c r="BS9" s="16"/>
      <c r="BT9" s="16">
        <v>0.33870967741935498</v>
      </c>
    </row>
    <row r="10" spans="2:72" ht="32" x14ac:dyDescent="0.2">
      <c r="B10" s="17" t="s">
        <v>330</v>
      </c>
      <c r="C10" s="16">
        <v>0.2890625</v>
      </c>
      <c r="D10" s="16">
        <v>0.38235294117647101</v>
      </c>
      <c r="E10" s="16">
        <v>0.25</v>
      </c>
      <c r="F10" s="16">
        <v>0.4</v>
      </c>
      <c r="G10" s="16">
        <v>0.3</v>
      </c>
      <c r="H10" s="16">
        <v>0.4</v>
      </c>
      <c r="I10" s="16">
        <v>7.69230769230769E-2</v>
      </c>
      <c r="J10" s="16">
        <v>8.3333333333333301E-2</v>
      </c>
      <c r="K10" s="16">
        <v>0.5</v>
      </c>
      <c r="L10" s="16">
        <v>0.41176470588235298</v>
      </c>
      <c r="M10" s="16">
        <v>0</v>
      </c>
      <c r="N10" s="16">
        <v>0</v>
      </c>
      <c r="O10" s="16">
        <v>1</v>
      </c>
      <c r="P10" s="16"/>
      <c r="Q10" s="16">
        <v>0.15384615384615399</v>
      </c>
      <c r="R10" s="16">
        <v>0.27272727272727298</v>
      </c>
      <c r="S10" s="16">
        <v>0.22222222222222199</v>
      </c>
      <c r="T10" s="16">
        <v>0.25</v>
      </c>
      <c r="U10" s="16">
        <v>0.22222222222222199</v>
      </c>
      <c r="V10" s="16">
        <v>0.58333333333333304</v>
      </c>
      <c r="W10" s="16">
        <v>0.230769230769231</v>
      </c>
      <c r="X10" s="16">
        <v>0.15384615384615399</v>
      </c>
      <c r="Y10" s="16">
        <v>0.34090909090909099</v>
      </c>
      <c r="Z10" s="16"/>
      <c r="AA10" s="16">
        <v>0.28169014084506999</v>
      </c>
      <c r="AB10" s="16">
        <v>0.29824561403508798</v>
      </c>
      <c r="AC10" s="16"/>
      <c r="AD10" s="16">
        <v>0.28000000000000003</v>
      </c>
      <c r="AE10" s="16">
        <v>0.4</v>
      </c>
      <c r="AF10" s="16">
        <v>0.22222222222222199</v>
      </c>
      <c r="AG10" s="16">
        <v>0.4</v>
      </c>
      <c r="AH10" s="16">
        <v>0.18181818181818199</v>
      </c>
      <c r="AI10" s="16">
        <v>0.35714285714285698</v>
      </c>
      <c r="AJ10" s="16">
        <v>0.5</v>
      </c>
      <c r="AK10" s="16">
        <v>0.33333333333333298</v>
      </c>
      <c r="AL10" s="16">
        <v>0.3</v>
      </c>
      <c r="AM10" s="16">
        <v>0.16666666666666699</v>
      </c>
      <c r="AN10" s="16"/>
      <c r="AO10" s="16">
        <v>0.36065573770491799</v>
      </c>
      <c r="AP10" s="16">
        <v>0.25</v>
      </c>
      <c r="AQ10" s="16">
        <v>8.6956521739130405E-2</v>
      </c>
      <c r="AR10" s="16">
        <v>0.42857142857142899</v>
      </c>
      <c r="AS10" s="16" t="s">
        <v>134</v>
      </c>
      <c r="AT10" s="16">
        <v>0.25</v>
      </c>
      <c r="AU10" s="16"/>
      <c r="AV10" s="16">
        <v>0</v>
      </c>
      <c r="AW10" s="16">
        <v>0</v>
      </c>
      <c r="AX10" s="16">
        <v>0.1875</v>
      </c>
      <c r="AY10" s="16">
        <v>0.5</v>
      </c>
      <c r="AZ10" s="16">
        <v>0</v>
      </c>
      <c r="BA10" s="16">
        <v>0.28571428571428598</v>
      </c>
      <c r="BB10" s="16">
        <v>0.41176470588235298</v>
      </c>
      <c r="BC10" s="16">
        <v>0</v>
      </c>
      <c r="BD10" s="16">
        <v>0.5</v>
      </c>
      <c r="BE10" s="16">
        <v>0.434782608695652</v>
      </c>
      <c r="BF10" s="16">
        <v>0.2</v>
      </c>
      <c r="BG10" s="16">
        <v>0</v>
      </c>
      <c r="BH10" s="16">
        <v>0.33333333333333298</v>
      </c>
      <c r="BI10" s="16">
        <v>0</v>
      </c>
      <c r="BJ10" s="16">
        <v>0</v>
      </c>
      <c r="BK10" s="16">
        <v>0.54545454545454497</v>
      </c>
      <c r="BL10" s="16">
        <v>0</v>
      </c>
      <c r="BM10" s="16">
        <v>0.33333333333333298</v>
      </c>
      <c r="BN10" s="16">
        <v>0</v>
      </c>
      <c r="BO10" s="16"/>
      <c r="BP10" s="16">
        <v>0.32098765432098803</v>
      </c>
      <c r="BQ10" s="16"/>
      <c r="BR10" s="16">
        <v>0.31</v>
      </c>
      <c r="BS10" s="16"/>
      <c r="BT10" s="16">
        <v>0.32258064516128998</v>
      </c>
    </row>
    <row r="11" spans="2:72" ht="32" x14ac:dyDescent="0.2">
      <c r="B11" s="17" t="s">
        <v>331</v>
      </c>
      <c r="C11" s="16">
        <v>0.2421875</v>
      </c>
      <c r="D11" s="16">
        <v>0.17647058823529399</v>
      </c>
      <c r="E11" s="16">
        <v>0.4</v>
      </c>
      <c r="F11" s="16">
        <v>0.4</v>
      </c>
      <c r="G11" s="16">
        <v>0.4</v>
      </c>
      <c r="H11" s="16">
        <v>0</v>
      </c>
      <c r="I11" s="16">
        <v>0.30769230769230799</v>
      </c>
      <c r="J11" s="16">
        <v>0.16666666666666699</v>
      </c>
      <c r="K11" s="16">
        <v>0.5</v>
      </c>
      <c r="L11" s="16">
        <v>0.23529411764705899</v>
      </c>
      <c r="M11" s="16">
        <v>0</v>
      </c>
      <c r="N11" s="16">
        <v>0</v>
      </c>
      <c r="O11" s="16">
        <v>0</v>
      </c>
      <c r="P11" s="16"/>
      <c r="Q11" s="16">
        <v>0</v>
      </c>
      <c r="R11" s="16">
        <v>9.0909090909090898E-2</v>
      </c>
      <c r="S11" s="16">
        <v>0.22222222222222199</v>
      </c>
      <c r="T11" s="16">
        <v>0.25</v>
      </c>
      <c r="U11" s="16">
        <v>0.33333333333333298</v>
      </c>
      <c r="V11" s="16">
        <v>0.25</v>
      </c>
      <c r="W11" s="16">
        <v>0.53846153846153799</v>
      </c>
      <c r="X11" s="16">
        <v>0.15384615384615399</v>
      </c>
      <c r="Y11" s="16">
        <v>0.27272727272727298</v>
      </c>
      <c r="Z11" s="16"/>
      <c r="AA11" s="16">
        <v>0.23943661971831001</v>
      </c>
      <c r="AB11" s="16">
        <v>0.24561403508771901</v>
      </c>
      <c r="AC11" s="16"/>
      <c r="AD11" s="16">
        <v>0.12</v>
      </c>
      <c r="AE11" s="16">
        <v>0.2</v>
      </c>
      <c r="AF11" s="16">
        <v>0.33333333333333298</v>
      </c>
      <c r="AG11" s="16">
        <v>0.2</v>
      </c>
      <c r="AH11" s="16">
        <v>0.45454545454545497</v>
      </c>
      <c r="AI11" s="16">
        <v>0.35714285714285698</v>
      </c>
      <c r="AJ11" s="16">
        <v>0.3</v>
      </c>
      <c r="AK11" s="16">
        <v>0.11111111111111099</v>
      </c>
      <c r="AL11" s="16">
        <v>0.1</v>
      </c>
      <c r="AM11" s="16">
        <v>0.25</v>
      </c>
      <c r="AN11" s="16"/>
      <c r="AO11" s="16">
        <v>0.24590163934426201</v>
      </c>
      <c r="AP11" s="16">
        <v>0.15625</v>
      </c>
      <c r="AQ11" s="16">
        <v>0.34782608695652201</v>
      </c>
      <c r="AR11" s="16">
        <v>0.28571428571428598</v>
      </c>
      <c r="AS11" s="16" t="s">
        <v>134</v>
      </c>
      <c r="AT11" s="16">
        <v>0</v>
      </c>
      <c r="AU11" s="16"/>
      <c r="AV11" s="16">
        <v>0</v>
      </c>
      <c r="AW11" s="16">
        <v>0.5</v>
      </c>
      <c r="AX11" s="16">
        <v>0.1875</v>
      </c>
      <c r="AY11" s="16">
        <v>0.5</v>
      </c>
      <c r="AZ11" s="16">
        <v>0</v>
      </c>
      <c r="BA11" s="16">
        <v>0.14285714285714299</v>
      </c>
      <c r="BB11" s="16">
        <v>0.29411764705882398</v>
      </c>
      <c r="BC11" s="16">
        <v>0</v>
      </c>
      <c r="BD11" s="16">
        <v>0.5</v>
      </c>
      <c r="BE11" s="16">
        <v>0.173913043478261</v>
      </c>
      <c r="BF11" s="16">
        <v>0.2</v>
      </c>
      <c r="BG11" s="16">
        <v>0</v>
      </c>
      <c r="BH11" s="16">
        <v>0.44444444444444398</v>
      </c>
      <c r="BI11" s="16">
        <v>0.33333333333333298</v>
      </c>
      <c r="BJ11" s="16">
        <v>0.33333333333333298</v>
      </c>
      <c r="BK11" s="16">
        <v>0.36363636363636398</v>
      </c>
      <c r="BL11" s="16">
        <v>0.33333333333333298</v>
      </c>
      <c r="BM11" s="16">
        <v>0.16666666666666699</v>
      </c>
      <c r="BN11" s="16">
        <v>0</v>
      </c>
      <c r="BO11" s="16"/>
      <c r="BP11" s="16">
        <v>0.24691358024691401</v>
      </c>
      <c r="BQ11" s="16"/>
      <c r="BR11" s="16">
        <v>0.27</v>
      </c>
      <c r="BS11" s="16"/>
      <c r="BT11" s="16">
        <v>0.241935483870968</v>
      </c>
    </row>
    <row r="12" spans="2:72" ht="16" x14ac:dyDescent="0.2">
      <c r="B12" s="17" t="s">
        <v>123</v>
      </c>
      <c r="C12" s="16">
        <v>7.8125E-3</v>
      </c>
      <c r="D12" s="16">
        <v>0</v>
      </c>
      <c r="E12" s="16">
        <v>0</v>
      </c>
      <c r="F12" s="16">
        <v>0</v>
      </c>
      <c r="G12" s="16">
        <v>0.1</v>
      </c>
      <c r="H12" s="16">
        <v>0</v>
      </c>
      <c r="I12" s="16">
        <v>0</v>
      </c>
      <c r="J12" s="16">
        <v>0</v>
      </c>
      <c r="K12" s="16">
        <v>0</v>
      </c>
      <c r="L12" s="16">
        <v>0</v>
      </c>
      <c r="M12" s="16">
        <v>0</v>
      </c>
      <c r="N12" s="16">
        <v>0</v>
      </c>
      <c r="O12" s="16">
        <v>0</v>
      </c>
      <c r="P12" s="16"/>
      <c r="Q12" s="16">
        <v>0</v>
      </c>
      <c r="R12" s="16">
        <v>0</v>
      </c>
      <c r="S12" s="16">
        <v>0</v>
      </c>
      <c r="T12" s="16">
        <v>0</v>
      </c>
      <c r="U12" s="16">
        <v>0</v>
      </c>
      <c r="V12" s="16">
        <v>0</v>
      </c>
      <c r="W12" s="16">
        <v>0</v>
      </c>
      <c r="X12" s="16">
        <v>0</v>
      </c>
      <c r="Y12" s="16">
        <v>2.27272727272727E-2</v>
      </c>
      <c r="Z12" s="16"/>
      <c r="AA12" s="16">
        <v>0</v>
      </c>
      <c r="AB12" s="16">
        <v>1.7543859649122799E-2</v>
      </c>
      <c r="AC12" s="16"/>
      <c r="AD12" s="16">
        <v>0</v>
      </c>
      <c r="AE12" s="16">
        <v>0</v>
      </c>
      <c r="AF12" s="16">
        <v>0</v>
      </c>
      <c r="AG12" s="16">
        <v>0</v>
      </c>
      <c r="AH12" s="16">
        <v>9.0909090909090898E-2</v>
      </c>
      <c r="AI12" s="16">
        <v>0</v>
      </c>
      <c r="AJ12" s="16">
        <v>0</v>
      </c>
      <c r="AK12" s="16">
        <v>0</v>
      </c>
      <c r="AL12" s="16">
        <v>0</v>
      </c>
      <c r="AM12" s="16">
        <v>0</v>
      </c>
      <c r="AN12" s="16"/>
      <c r="AO12" s="16">
        <v>0</v>
      </c>
      <c r="AP12" s="16">
        <v>3.125E-2</v>
      </c>
      <c r="AQ12" s="16">
        <v>0</v>
      </c>
      <c r="AR12" s="16">
        <v>0</v>
      </c>
      <c r="AS12" s="16" t="s">
        <v>134</v>
      </c>
      <c r="AT12" s="16">
        <v>0</v>
      </c>
      <c r="AU12" s="16"/>
      <c r="AV12" s="16">
        <v>0</v>
      </c>
      <c r="AW12" s="16">
        <v>0</v>
      </c>
      <c r="AX12" s="16">
        <v>0</v>
      </c>
      <c r="AY12" s="16">
        <v>0</v>
      </c>
      <c r="AZ12" s="16">
        <v>0</v>
      </c>
      <c r="BA12" s="16">
        <v>0</v>
      </c>
      <c r="BB12" s="16">
        <v>0</v>
      </c>
      <c r="BC12" s="16">
        <v>0</v>
      </c>
      <c r="BD12" s="16">
        <v>0</v>
      </c>
      <c r="BE12" s="16">
        <v>0</v>
      </c>
      <c r="BF12" s="16">
        <v>0</v>
      </c>
      <c r="BG12" s="16">
        <v>0</v>
      </c>
      <c r="BH12" s="16">
        <v>0</v>
      </c>
      <c r="BI12" s="16">
        <v>0</v>
      </c>
      <c r="BJ12" s="16">
        <v>0</v>
      </c>
      <c r="BK12" s="16">
        <v>0</v>
      </c>
      <c r="BL12" s="16">
        <v>0.16666666666666699</v>
      </c>
      <c r="BM12" s="16">
        <v>0</v>
      </c>
      <c r="BN12" s="16">
        <v>0</v>
      </c>
      <c r="BO12" s="16"/>
      <c r="BP12" s="16">
        <v>0</v>
      </c>
      <c r="BQ12" s="16"/>
      <c r="BR12" s="16">
        <v>0</v>
      </c>
      <c r="BS12" s="16"/>
      <c r="BT12" s="16">
        <v>1.6129032258064498E-2</v>
      </c>
    </row>
    <row r="13" spans="2:72" ht="16" x14ac:dyDescent="0.2">
      <c r="B13" s="17" t="s">
        <v>101</v>
      </c>
      <c r="C13" s="18">
        <v>7.8125E-3</v>
      </c>
      <c r="D13" s="18">
        <v>0</v>
      </c>
      <c r="E13" s="18">
        <v>0</v>
      </c>
      <c r="F13" s="18">
        <v>0</v>
      </c>
      <c r="G13" s="18">
        <v>0</v>
      </c>
      <c r="H13" s="18">
        <v>0</v>
      </c>
      <c r="I13" s="18">
        <v>0</v>
      </c>
      <c r="J13" s="18">
        <v>0</v>
      </c>
      <c r="K13" s="18">
        <v>0</v>
      </c>
      <c r="L13" s="18">
        <v>0</v>
      </c>
      <c r="M13" s="18">
        <v>0</v>
      </c>
      <c r="N13" s="18">
        <v>0.2</v>
      </c>
      <c r="O13" s="18">
        <v>0</v>
      </c>
      <c r="P13" s="18"/>
      <c r="Q13" s="18">
        <v>0</v>
      </c>
      <c r="R13" s="18">
        <v>0</v>
      </c>
      <c r="S13" s="18">
        <v>0</v>
      </c>
      <c r="T13" s="18">
        <v>0</v>
      </c>
      <c r="U13" s="18">
        <v>0</v>
      </c>
      <c r="V13" s="18">
        <v>0</v>
      </c>
      <c r="W13" s="18">
        <v>0</v>
      </c>
      <c r="X13" s="18">
        <v>7.69230769230769E-2</v>
      </c>
      <c r="Y13" s="18">
        <v>0</v>
      </c>
      <c r="Z13" s="18"/>
      <c r="AA13" s="18">
        <v>0</v>
      </c>
      <c r="AB13" s="18">
        <v>1.7543859649122799E-2</v>
      </c>
      <c r="AC13" s="18"/>
      <c r="AD13" s="18">
        <v>0</v>
      </c>
      <c r="AE13" s="18">
        <v>0</v>
      </c>
      <c r="AF13" s="18">
        <v>0</v>
      </c>
      <c r="AG13" s="18">
        <v>0</v>
      </c>
      <c r="AH13" s="18">
        <v>0</v>
      </c>
      <c r="AI13" s="18">
        <v>0</v>
      </c>
      <c r="AJ13" s="18">
        <v>0</v>
      </c>
      <c r="AK13" s="18">
        <v>0</v>
      </c>
      <c r="AL13" s="18">
        <v>0</v>
      </c>
      <c r="AM13" s="18">
        <v>4.1666666666666699E-2</v>
      </c>
      <c r="AN13" s="18"/>
      <c r="AO13" s="18">
        <v>0</v>
      </c>
      <c r="AP13" s="18">
        <v>3.125E-2</v>
      </c>
      <c r="AQ13" s="18">
        <v>0</v>
      </c>
      <c r="AR13" s="18">
        <v>0</v>
      </c>
      <c r="AS13" s="18" t="s">
        <v>134</v>
      </c>
      <c r="AT13" s="18">
        <v>0</v>
      </c>
      <c r="AU13" s="18"/>
      <c r="AV13" s="18">
        <v>0</v>
      </c>
      <c r="AW13" s="18">
        <v>0</v>
      </c>
      <c r="AX13" s="18">
        <v>0</v>
      </c>
      <c r="AY13" s="18">
        <v>0</v>
      </c>
      <c r="AZ13" s="18">
        <v>0</v>
      </c>
      <c r="BA13" s="18">
        <v>0</v>
      </c>
      <c r="BB13" s="18">
        <v>5.8823529411764698E-2</v>
      </c>
      <c r="BC13" s="18">
        <v>0</v>
      </c>
      <c r="BD13" s="18">
        <v>0</v>
      </c>
      <c r="BE13" s="18">
        <v>0</v>
      </c>
      <c r="BF13" s="18">
        <v>0</v>
      </c>
      <c r="BG13" s="18">
        <v>0</v>
      </c>
      <c r="BH13" s="18">
        <v>0</v>
      </c>
      <c r="BI13" s="18">
        <v>0</v>
      </c>
      <c r="BJ13" s="18">
        <v>0</v>
      </c>
      <c r="BK13" s="18">
        <v>0</v>
      </c>
      <c r="BL13" s="18">
        <v>0</v>
      </c>
      <c r="BM13" s="18">
        <v>0</v>
      </c>
      <c r="BN13" s="18">
        <v>0</v>
      </c>
      <c r="BO13" s="18"/>
      <c r="BP13" s="18">
        <v>0</v>
      </c>
      <c r="BQ13" s="18"/>
      <c r="BR13" s="18">
        <v>0.01</v>
      </c>
      <c r="BS13" s="18"/>
      <c r="BT13" s="18">
        <v>0</v>
      </c>
    </row>
    <row r="14" spans="2:72" x14ac:dyDescent="0.2">
      <c r="B14" s="15" t="s">
        <v>333</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I19"/>
  <sheetViews>
    <sheetView showGridLines="0" workbookViewId="0">
      <pane xSplit="2" topLeftCell="C1" activePane="topRight" state="frozen"/>
      <selection pane="topRight" activeCell="B1" sqref="B1"/>
    </sheetView>
  </sheetViews>
  <sheetFormatPr baseColWidth="10" defaultColWidth="10.83203125" defaultRowHeight="15" x14ac:dyDescent="0.2"/>
  <cols>
    <col min="2" max="2" width="25.6640625" customWidth="1"/>
    <col min="3" max="9" width="20.6640625" customWidth="1"/>
  </cols>
  <sheetData>
    <row r="2" spans="2:9" ht="40" customHeight="1" x14ac:dyDescent="0.2">
      <c r="D2" s="35" t="s">
        <v>336</v>
      </c>
      <c r="E2" s="31"/>
      <c r="F2" s="31"/>
      <c r="G2" s="31"/>
      <c r="H2" s="31"/>
      <c r="I2" s="31"/>
    </row>
    <row r="6" spans="2:9" ht="50" customHeight="1" x14ac:dyDescent="0.2">
      <c r="B6" s="19" t="s">
        <v>14</v>
      </c>
      <c r="C6" s="19" t="s">
        <v>284</v>
      </c>
      <c r="D6" s="19" t="s">
        <v>334</v>
      </c>
      <c r="E6" s="19" t="s">
        <v>290</v>
      </c>
      <c r="F6" s="19" t="s">
        <v>289</v>
      </c>
      <c r="G6" s="19" t="s">
        <v>335</v>
      </c>
      <c r="H6" s="19" t="s">
        <v>288</v>
      </c>
    </row>
    <row r="7" spans="2:9" ht="16" x14ac:dyDescent="0.2">
      <c r="B7" s="17" t="s">
        <v>291</v>
      </c>
      <c r="C7" s="16">
        <v>0.39583333333333298</v>
      </c>
      <c r="D7" s="16">
        <v>0.422619047619048</v>
      </c>
      <c r="E7" s="16">
        <v>0.42857142857142899</v>
      </c>
      <c r="F7" s="16">
        <v>0.452380952380952</v>
      </c>
      <c r="G7" s="16">
        <v>0.45833333333333298</v>
      </c>
      <c r="H7" s="16">
        <v>0.49107142857142899</v>
      </c>
    </row>
    <row r="8" spans="2:9" ht="16" x14ac:dyDescent="0.2">
      <c r="B8" s="17" t="s">
        <v>292</v>
      </c>
      <c r="C8" s="16">
        <v>0.38392857142857101</v>
      </c>
      <c r="D8" s="16">
        <v>0.39285714285714302</v>
      </c>
      <c r="E8" s="16">
        <v>0.413690476190476</v>
      </c>
      <c r="F8" s="16">
        <v>0.40178571428571402</v>
      </c>
      <c r="G8" s="16">
        <v>0.398809523809524</v>
      </c>
      <c r="H8" s="16">
        <v>0.375</v>
      </c>
    </row>
    <row r="9" spans="2:9" ht="32" x14ac:dyDescent="0.2">
      <c r="B9" s="17" t="s">
        <v>293</v>
      </c>
      <c r="C9" s="16">
        <v>0.15773809523809501</v>
      </c>
      <c r="D9" s="16">
        <v>0.125</v>
      </c>
      <c r="E9" s="16">
        <v>0.13095238095238099</v>
      </c>
      <c r="F9" s="16">
        <v>0.104166666666667</v>
      </c>
      <c r="G9" s="16">
        <v>0.110119047619048</v>
      </c>
      <c r="H9" s="16">
        <v>9.2261904761904795E-2</v>
      </c>
    </row>
    <row r="10" spans="2:9" ht="16" x14ac:dyDescent="0.2">
      <c r="B10" s="17" t="s">
        <v>294</v>
      </c>
      <c r="C10" s="16">
        <v>5.0595238095238103E-2</v>
      </c>
      <c r="D10" s="16">
        <v>3.5714285714285698E-2</v>
      </c>
      <c r="E10" s="16">
        <v>1.7857142857142901E-2</v>
      </c>
      <c r="F10" s="16">
        <v>3.8690476190476199E-2</v>
      </c>
      <c r="G10" s="16">
        <v>2.0833333333333301E-2</v>
      </c>
      <c r="H10" s="16">
        <v>2.6785714285714302E-2</v>
      </c>
    </row>
    <row r="11" spans="2:9" ht="16" x14ac:dyDescent="0.2">
      <c r="B11" s="17" t="s">
        <v>295</v>
      </c>
      <c r="C11" s="16">
        <v>8.9285714285714298E-3</v>
      </c>
      <c r="D11" s="16">
        <v>1.7857142857142901E-2</v>
      </c>
      <c r="E11" s="16">
        <v>2.9761904761904799E-3</v>
      </c>
      <c r="F11" s="16">
        <v>0</v>
      </c>
      <c r="G11" s="16">
        <v>8.9285714285714298E-3</v>
      </c>
      <c r="H11" s="16">
        <v>1.4880952380952399E-2</v>
      </c>
    </row>
    <row r="12" spans="2:9" ht="16" x14ac:dyDescent="0.2">
      <c r="B12" s="23" t="s">
        <v>90</v>
      </c>
      <c r="C12" s="24">
        <v>2.9761904761904799E-3</v>
      </c>
      <c r="D12" s="24">
        <v>5.9523809523809503E-3</v>
      </c>
      <c r="E12" s="24">
        <v>5.9523809523809503E-3</v>
      </c>
      <c r="F12" s="24">
        <v>2.9761904761904799E-3</v>
      </c>
      <c r="G12" s="24">
        <v>2.9761904761904799E-3</v>
      </c>
      <c r="H12" s="24">
        <v>0</v>
      </c>
    </row>
    <row r="13" spans="2:9" x14ac:dyDescent="0.2">
      <c r="B13" s="15" t="s">
        <v>361</v>
      </c>
      <c r="C13" s="15"/>
      <c r="D13" s="15"/>
      <c r="E13" s="15"/>
      <c r="F13" s="15"/>
      <c r="G13" s="15"/>
      <c r="H13" s="15"/>
    </row>
    <row r="14" spans="2:9" x14ac:dyDescent="0.2">
      <c r="B14" t="s">
        <v>93</v>
      </c>
    </row>
    <row r="15" spans="2:9" x14ac:dyDescent="0.2">
      <c r="B15" t="s">
        <v>94</v>
      </c>
    </row>
    <row r="19" spans="2:2" x14ac:dyDescent="0.2">
      <c r="B19" s="8" t="str">
        <f>HYPERLINK("#'Contents'!A1", "Return to Contents")</f>
        <v>Return to Contents</v>
      </c>
    </row>
  </sheetData>
  <mergeCells count="1">
    <mergeCell ref="D2:I2"/>
  </mergeCells>
  <pageMargins left="0.7" right="0.7" top="0.75" bottom="0.75" header="0.3" footer="0.3"/>
  <pageSetup paperSize="9" orientation="portrait" horizontalDpi="300" verticalDpi="30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BT18"/>
  <sheetViews>
    <sheetView showGridLines="0" workbookViewId="0">
      <pane xSplit="2" topLeftCell="C1" activePane="topRight" state="frozen"/>
      <selection pane="topRight" activeCell="B4" sqref="B4"/>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337</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0.42857142857142899</v>
      </c>
      <c r="D8" s="16">
        <v>0.47967479674796698</v>
      </c>
      <c r="E8" s="16">
        <v>0.29032258064516098</v>
      </c>
      <c r="F8" s="16">
        <v>0.44444444444444398</v>
      </c>
      <c r="G8" s="16">
        <v>0.44</v>
      </c>
      <c r="H8" s="16">
        <v>0.35294117647058798</v>
      </c>
      <c r="I8" s="16">
        <v>0.44736842105263203</v>
      </c>
      <c r="J8" s="16">
        <v>0.26315789473684198</v>
      </c>
      <c r="K8" s="16">
        <v>0.54545454545454497</v>
      </c>
      <c r="L8" s="16">
        <v>0.441176470588235</v>
      </c>
      <c r="M8" s="16">
        <v>0.2</v>
      </c>
      <c r="N8" s="16">
        <v>0.69230769230769196</v>
      </c>
      <c r="O8" s="16">
        <v>0.16666666666666699</v>
      </c>
      <c r="P8" s="16"/>
      <c r="Q8" s="16">
        <v>0.33333333333333298</v>
      </c>
      <c r="R8" s="16">
        <v>0.14285714285714299</v>
      </c>
      <c r="S8" s="16">
        <v>0.125</v>
      </c>
      <c r="T8" s="16">
        <v>0.1875</v>
      </c>
      <c r="U8" s="16">
        <v>0.42105263157894701</v>
      </c>
      <c r="V8" s="16">
        <v>0.25</v>
      </c>
      <c r="W8" s="16">
        <v>0.35294117647058798</v>
      </c>
      <c r="X8" s="16">
        <v>0.48837209302325602</v>
      </c>
      <c r="Y8" s="16">
        <v>0.50857142857142901</v>
      </c>
      <c r="Z8" s="16"/>
      <c r="AA8" s="16">
        <v>0.28813559322033899</v>
      </c>
      <c r="AB8" s="16">
        <v>0.50458715596330295</v>
      </c>
      <c r="AC8" s="16"/>
      <c r="AD8" s="16">
        <v>0.25</v>
      </c>
      <c r="AE8" s="16">
        <v>0.27272727272727298</v>
      </c>
      <c r="AF8" s="16">
        <v>0.4</v>
      </c>
      <c r="AG8" s="16">
        <v>0.33333333333333298</v>
      </c>
      <c r="AH8" s="16">
        <v>0.16666666666666699</v>
      </c>
      <c r="AI8" s="16">
        <v>0.25806451612903197</v>
      </c>
      <c r="AJ8" s="16">
        <v>0.47058823529411797</v>
      </c>
      <c r="AK8" s="16">
        <v>0.52380952380952395</v>
      </c>
      <c r="AL8" s="16">
        <v>0.6</v>
      </c>
      <c r="AM8" s="16">
        <v>0.487179487179487</v>
      </c>
      <c r="AN8" s="16"/>
      <c r="AO8" s="16">
        <v>0.26315789473684198</v>
      </c>
      <c r="AP8" s="16">
        <v>0.49450549450549502</v>
      </c>
      <c r="AQ8" s="16">
        <v>0.43421052631578899</v>
      </c>
      <c r="AR8" s="16">
        <v>0.5</v>
      </c>
      <c r="AS8" s="16">
        <v>0.625</v>
      </c>
      <c r="AT8" s="16">
        <v>0.5</v>
      </c>
      <c r="AU8" s="16"/>
      <c r="AV8" s="16">
        <v>1</v>
      </c>
      <c r="AW8" s="16">
        <v>0</v>
      </c>
      <c r="AX8" s="16">
        <v>0.5</v>
      </c>
      <c r="AY8" s="16">
        <v>0.25</v>
      </c>
      <c r="AZ8" s="16" t="s">
        <v>134</v>
      </c>
      <c r="BA8" s="16">
        <v>0.5</v>
      </c>
      <c r="BB8" s="16">
        <v>0.51515151515151503</v>
      </c>
      <c r="BC8" s="16">
        <v>0.5</v>
      </c>
      <c r="BD8" s="16">
        <v>0.33333333333333298</v>
      </c>
      <c r="BE8" s="16">
        <v>0.449438202247191</v>
      </c>
      <c r="BF8" s="16">
        <v>0.5</v>
      </c>
      <c r="BG8" s="16">
        <v>0.16666666666666699</v>
      </c>
      <c r="BH8" s="16">
        <v>0.36363636363636398</v>
      </c>
      <c r="BI8" s="16">
        <v>0.4</v>
      </c>
      <c r="BJ8" s="16">
        <v>0.57142857142857095</v>
      </c>
      <c r="BK8" s="16">
        <v>7.69230769230769E-2</v>
      </c>
      <c r="BL8" s="16">
        <v>0.46666666666666701</v>
      </c>
      <c r="BM8" s="16">
        <v>0.125</v>
      </c>
      <c r="BN8" s="16">
        <v>0.25</v>
      </c>
      <c r="BO8" s="16"/>
      <c r="BP8" s="16">
        <v>0.44444444444444398</v>
      </c>
      <c r="BQ8" s="16"/>
      <c r="BR8" s="16">
        <v>0.43598615916955002</v>
      </c>
      <c r="BS8" s="16"/>
      <c r="BT8" s="16">
        <v>0.481981981981982</v>
      </c>
    </row>
    <row r="9" spans="2:72" ht="16" x14ac:dyDescent="0.2">
      <c r="B9" s="17" t="s">
        <v>292</v>
      </c>
      <c r="C9" s="16">
        <v>0.413690476190476</v>
      </c>
      <c r="D9" s="16">
        <v>0.40650406504065001</v>
      </c>
      <c r="E9" s="16">
        <v>0.51612903225806495</v>
      </c>
      <c r="F9" s="16">
        <v>0.33333333333333298</v>
      </c>
      <c r="G9" s="16">
        <v>0.36</v>
      </c>
      <c r="H9" s="16">
        <v>0.41176470588235298</v>
      </c>
      <c r="I9" s="16">
        <v>0.47368421052631599</v>
      </c>
      <c r="J9" s="16">
        <v>0.52631578947368396</v>
      </c>
      <c r="K9" s="16">
        <v>0.27272727272727298</v>
      </c>
      <c r="L9" s="16">
        <v>0.38235294117647101</v>
      </c>
      <c r="M9" s="16">
        <v>0.4</v>
      </c>
      <c r="N9" s="16">
        <v>0.15384615384615399</v>
      </c>
      <c r="O9" s="16">
        <v>0.66666666666666696</v>
      </c>
      <c r="P9" s="16"/>
      <c r="Q9" s="16">
        <v>0.33333333333333298</v>
      </c>
      <c r="R9" s="16">
        <v>0.42857142857142899</v>
      </c>
      <c r="S9" s="16">
        <v>0.625</v>
      </c>
      <c r="T9" s="16">
        <v>0.6875</v>
      </c>
      <c r="U9" s="16">
        <v>0.26315789473684198</v>
      </c>
      <c r="V9" s="16">
        <v>0.53571428571428603</v>
      </c>
      <c r="W9" s="16">
        <v>0.441176470588235</v>
      </c>
      <c r="X9" s="16">
        <v>0.418604651162791</v>
      </c>
      <c r="Y9" s="16">
        <v>0.371428571428571</v>
      </c>
      <c r="Z9" s="16"/>
      <c r="AA9" s="16">
        <v>0.47457627118644102</v>
      </c>
      <c r="AB9" s="16">
        <v>0.38073394495412799</v>
      </c>
      <c r="AC9" s="16"/>
      <c r="AD9" s="16">
        <v>0.55000000000000004</v>
      </c>
      <c r="AE9" s="16">
        <v>0.63636363636363602</v>
      </c>
      <c r="AF9" s="16">
        <v>0.6</v>
      </c>
      <c r="AG9" s="16">
        <v>0.5</v>
      </c>
      <c r="AH9" s="16">
        <v>0.45833333333333298</v>
      </c>
      <c r="AI9" s="16">
        <v>0.51612903225806495</v>
      </c>
      <c r="AJ9" s="16">
        <v>0.39215686274509798</v>
      </c>
      <c r="AK9" s="16">
        <v>0.30952380952380998</v>
      </c>
      <c r="AL9" s="16">
        <v>0.34</v>
      </c>
      <c r="AM9" s="16">
        <v>0.37179487179487197</v>
      </c>
      <c r="AN9" s="16"/>
      <c r="AO9" s="16">
        <v>0.52631578947368396</v>
      </c>
      <c r="AP9" s="16">
        <v>0.40659340659340698</v>
      </c>
      <c r="AQ9" s="16">
        <v>0.42105263157894701</v>
      </c>
      <c r="AR9" s="16">
        <v>0.28947368421052599</v>
      </c>
      <c r="AS9" s="16">
        <v>0.28125</v>
      </c>
      <c r="AT9" s="16">
        <v>0</v>
      </c>
      <c r="AU9" s="16"/>
      <c r="AV9" s="16">
        <v>0</v>
      </c>
      <c r="AW9" s="16">
        <v>1</v>
      </c>
      <c r="AX9" s="16">
        <v>0.32608695652173902</v>
      </c>
      <c r="AY9" s="16">
        <v>0.5</v>
      </c>
      <c r="AZ9" s="16" t="s">
        <v>134</v>
      </c>
      <c r="BA9" s="16">
        <v>0.5</v>
      </c>
      <c r="BB9" s="16">
        <v>0.36363636363636398</v>
      </c>
      <c r="BC9" s="16">
        <v>0.33333333333333298</v>
      </c>
      <c r="BD9" s="16">
        <v>0.33333333333333298</v>
      </c>
      <c r="BE9" s="16">
        <v>0.41573033707865198</v>
      </c>
      <c r="BF9" s="16">
        <v>0.375</v>
      </c>
      <c r="BG9" s="16">
        <v>0.16666666666666699</v>
      </c>
      <c r="BH9" s="16">
        <v>0.51515151515151503</v>
      </c>
      <c r="BI9" s="16">
        <v>0.6</v>
      </c>
      <c r="BJ9" s="16">
        <v>0.42857142857142899</v>
      </c>
      <c r="BK9" s="16">
        <v>0.46153846153846201</v>
      </c>
      <c r="BL9" s="16">
        <v>0.46666666666666701</v>
      </c>
      <c r="BM9" s="16">
        <v>0.375</v>
      </c>
      <c r="BN9" s="16">
        <v>0.58333333333333304</v>
      </c>
      <c r="BO9" s="16"/>
      <c r="BP9" s="16">
        <v>0.41111111111111098</v>
      </c>
      <c r="BQ9" s="16"/>
      <c r="BR9" s="16">
        <v>0.40138408304498302</v>
      </c>
      <c r="BS9" s="16"/>
      <c r="BT9" s="16">
        <v>0.36936936936936898</v>
      </c>
    </row>
    <row r="10" spans="2:72" ht="32" x14ac:dyDescent="0.2">
      <c r="B10" s="17" t="s">
        <v>293</v>
      </c>
      <c r="C10" s="16">
        <v>0.13095238095238099</v>
      </c>
      <c r="D10" s="16">
        <v>8.1300813008130093E-2</v>
      </c>
      <c r="E10" s="16">
        <v>0.16129032258064499</v>
      </c>
      <c r="F10" s="16">
        <v>0.22222222222222199</v>
      </c>
      <c r="G10" s="16">
        <v>0.12</v>
      </c>
      <c r="H10" s="16">
        <v>0.23529411764705899</v>
      </c>
      <c r="I10" s="16">
        <v>7.8947368421052599E-2</v>
      </c>
      <c r="J10" s="16">
        <v>0.21052631578947401</v>
      </c>
      <c r="K10" s="16">
        <v>9.0909090909090898E-2</v>
      </c>
      <c r="L10" s="16">
        <v>0.17647058823529399</v>
      </c>
      <c r="M10" s="16">
        <v>0.3</v>
      </c>
      <c r="N10" s="16">
        <v>0.15384615384615399</v>
      </c>
      <c r="O10" s="16">
        <v>0.16666666666666699</v>
      </c>
      <c r="P10" s="16"/>
      <c r="Q10" s="16">
        <v>0.16666666666666699</v>
      </c>
      <c r="R10" s="16">
        <v>0.28571428571428598</v>
      </c>
      <c r="S10" s="16">
        <v>0.25</v>
      </c>
      <c r="T10" s="16">
        <v>0.125</v>
      </c>
      <c r="U10" s="16">
        <v>0.31578947368421101</v>
      </c>
      <c r="V10" s="16">
        <v>0.17857142857142899</v>
      </c>
      <c r="W10" s="16">
        <v>0.17647058823529399</v>
      </c>
      <c r="X10" s="16">
        <v>6.9767441860465101E-2</v>
      </c>
      <c r="Y10" s="16">
        <v>9.71428571428571E-2</v>
      </c>
      <c r="Z10" s="16"/>
      <c r="AA10" s="16">
        <v>0.20338983050847501</v>
      </c>
      <c r="AB10" s="16">
        <v>9.1743119266055106E-2</v>
      </c>
      <c r="AC10" s="16"/>
      <c r="AD10" s="16">
        <v>0.15</v>
      </c>
      <c r="AE10" s="16">
        <v>0</v>
      </c>
      <c r="AF10" s="16">
        <v>0</v>
      </c>
      <c r="AG10" s="16">
        <v>0.16666666666666699</v>
      </c>
      <c r="AH10" s="16">
        <v>0.33333333333333298</v>
      </c>
      <c r="AI10" s="16">
        <v>0.19354838709677399</v>
      </c>
      <c r="AJ10" s="16">
        <v>0.11764705882352899</v>
      </c>
      <c r="AK10" s="16">
        <v>0.14285714285714299</v>
      </c>
      <c r="AL10" s="16">
        <v>0.06</v>
      </c>
      <c r="AM10" s="16">
        <v>0.102564102564103</v>
      </c>
      <c r="AN10" s="16"/>
      <c r="AO10" s="16">
        <v>0.17894736842105299</v>
      </c>
      <c r="AP10" s="16">
        <v>6.5934065934065894E-2</v>
      </c>
      <c r="AQ10" s="16">
        <v>0.144736842105263</v>
      </c>
      <c r="AR10" s="16">
        <v>0.157894736842105</v>
      </c>
      <c r="AS10" s="16">
        <v>9.375E-2</v>
      </c>
      <c r="AT10" s="16">
        <v>0</v>
      </c>
      <c r="AU10" s="16"/>
      <c r="AV10" s="16">
        <v>0</v>
      </c>
      <c r="AW10" s="16">
        <v>0</v>
      </c>
      <c r="AX10" s="16">
        <v>0.13043478260869601</v>
      </c>
      <c r="AY10" s="16">
        <v>0.25</v>
      </c>
      <c r="AZ10" s="16" t="s">
        <v>134</v>
      </c>
      <c r="BA10" s="16">
        <v>0</v>
      </c>
      <c r="BB10" s="16">
        <v>0.12121212121212099</v>
      </c>
      <c r="BC10" s="16">
        <v>0.16666666666666699</v>
      </c>
      <c r="BD10" s="16">
        <v>0</v>
      </c>
      <c r="BE10" s="16">
        <v>0.112359550561798</v>
      </c>
      <c r="BF10" s="16">
        <v>0.1</v>
      </c>
      <c r="BG10" s="16">
        <v>0.66666666666666696</v>
      </c>
      <c r="BH10" s="16">
        <v>0.12121212121212099</v>
      </c>
      <c r="BI10" s="16">
        <v>0</v>
      </c>
      <c r="BJ10" s="16">
        <v>0</v>
      </c>
      <c r="BK10" s="16">
        <v>0.38461538461538503</v>
      </c>
      <c r="BL10" s="16">
        <v>6.6666666666666693E-2</v>
      </c>
      <c r="BM10" s="16">
        <v>0.375</v>
      </c>
      <c r="BN10" s="16">
        <v>8.3333333333333301E-2</v>
      </c>
      <c r="BO10" s="16"/>
      <c r="BP10" s="16">
        <v>0.125925925925926</v>
      </c>
      <c r="BQ10" s="16"/>
      <c r="BR10" s="16">
        <v>0.134948096885813</v>
      </c>
      <c r="BS10" s="16"/>
      <c r="BT10" s="16">
        <v>0.121621621621622</v>
      </c>
    </row>
    <row r="11" spans="2:72" ht="16" x14ac:dyDescent="0.2">
      <c r="B11" s="17" t="s">
        <v>294</v>
      </c>
      <c r="C11" s="16">
        <v>1.7857142857142901E-2</v>
      </c>
      <c r="D11" s="16">
        <v>2.4390243902439001E-2</v>
      </c>
      <c r="E11" s="16">
        <v>3.2258064516128997E-2</v>
      </c>
      <c r="F11" s="16">
        <v>0</v>
      </c>
      <c r="G11" s="16">
        <v>0.04</v>
      </c>
      <c r="H11" s="16">
        <v>0</v>
      </c>
      <c r="I11" s="16">
        <v>0</v>
      </c>
      <c r="J11" s="16">
        <v>0</v>
      </c>
      <c r="K11" s="16">
        <v>0</v>
      </c>
      <c r="L11" s="16">
        <v>0</v>
      </c>
      <c r="M11" s="16">
        <v>0.1</v>
      </c>
      <c r="N11" s="16">
        <v>0</v>
      </c>
      <c r="O11" s="16">
        <v>0</v>
      </c>
      <c r="P11" s="16"/>
      <c r="Q11" s="16">
        <v>0</v>
      </c>
      <c r="R11" s="16">
        <v>0.14285714285714299</v>
      </c>
      <c r="S11" s="16">
        <v>0</v>
      </c>
      <c r="T11" s="16">
        <v>0</v>
      </c>
      <c r="U11" s="16">
        <v>0</v>
      </c>
      <c r="V11" s="16">
        <v>0</v>
      </c>
      <c r="W11" s="16">
        <v>0</v>
      </c>
      <c r="X11" s="16">
        <v>2.32558139534884E-2</v>
      </c>
      <c r="Y11" s="16">
        <v>2.2857142857142899E-2</v>
      </c>
      <c r="Z11" s="16"/>
      <c r="AA11" s="16">
        <v>8.4745762711864406E-3</v>
      </c>
      <c r="AB11" s="16">
        <v>2.2935779816513801E-2</v>
      </c>
      <c r="AC11" s="16"/>
      <c r="AD11" s="16">
        <v>0.05</v>
      </c>
      <c r="AE11" s="16">
        <v>0</v>
      </c>
      <c r="AF11" s="16">
        <v>0</v>
      </c>
      <c r="AG11" s="16">
        <v>0</v>
      </c>
      <c r="AH11" s="16">
        <v>0</v>
      </c>
      <c r="AI11" s="16">
        <v>0</v>
      </c>
      <c r="AJ11" s="16">
        <v>1.9607843137254902E-2</v>
      </c>
      <c r="AK11" s="16">
        <v>2.3809523809523801E-2</v>
      </c>
      <c r="AL11" s="16">
        <v>0</v>
      </c>
      <c r="AM11" s="16">
        <v>3.8461538461538498E-2</v>
      </c>
      <c r="AN11" s="16"/>
      <c r="AO11" s="16">
        <v>1.05263157894737E-2</v>
      </c>
      <c r="AP11" s="16">
        <v>2.1978021978022001E-2</v>
      </c>
      <c r="AQ11" s="16">
        <v>0</v>
      </c>
      <c r="AR11" s="16">
        <v>5.2631578947368397E-2</v>
      </c>
      <c r="AS11" s="16">
        <v>0</v>
      </c>
      <c r="AT11" s="16">
        <v>0.5</v>
      </c>
      <c r="AU11" s="16"/>
      <c r="AV11" s="16">
        <v>0</v>
      </c>
      <c r="AW11" s="16">
        <v>0</v>
      </c>
      <c r="AX11" s="16">
        <v>2.1739130434782601E-2</v>
      </c>
      <c r="AY11" s="16">
        <v>0</v>
      </c>
      <c r="AZ11" s="16" t="s">
        <v>134</v>
      </c>
      <c r="BA11" s="16">
        <v>0</v>
      </c>
      <c r="BB11" s="16">
        <v>0</v>
      </c>
      <c r="BC11" s="16">
        <v>0</v>
      </c>
      <c r="BD11" s="16">
        <v>0</v>
      </c>
      <c r="BE11" s="16">
        <v>2.2471910112359501E-2</v>
      </c>
      <c r="BF11" s="16">
        <v>2.5000000000000001E-2</v>
      </c>
      <c r="BG11" s="16">
        <v>0</v>
      </c>
      <c r="BH11" s="16">
        <v>0</v>
      </c>
      <c r="BI11" s="16">
        <v>0</v>
      </c>
      <c r="BJ11" s="16">
        <v>0</v>
      </c>
      <c r="BK11" s="16">
        <v>7.69230769230769E-2</v>
      </c>
      <c r="BL11" s="16">
        <v>0</v>
      </c>
      <c r="BM11" s="16">
        <v>0</v>
      </c>
      <c r="BN11" s="16">
        <v>8.3333333333333301E-2</v>
      </c>
      <c r="BO11" s="16"/>
      <c r="BP11" s="16">
        <v>1.1111111111111099E-2</v>
      </c>
      <c r="BQ11" s="16"/>
      <c r="BR11" s="16">
        <v>2.0761245674740501E-2</v>
      </c>
      <c r="BS11" s="16"/>
      <c r="BT11" s="16">
        <v>1.8018018018018001E-2</v>
      </c>
    </row>
    <row r="12" spans="2:72" ht="16" x14ac:dyDescent="0.2">
      <c r="B12" s="17" t="s">
        <v>295</v>
      </c>
      <c r="C12" s="16">
        <v>2.9761904761904799E-3</v>
      </c>
      <c r="D12" s="16">
        <v>8.1300813008130107E-3</v>
      </c>
      <c r="E12" s="16">
        <v>0</v>
      </c>
      <c r="F12" s="16">
        <v>0</v>
      </c>
      <c r="G12" s="16">
        <v>0</v>
      </c>
      <c r="H12" s="16">
        <v>0</v>
      </c>
      <c r="I12" s="16">
        <v>0</v>
      </c>
      <c r="J12" s="16">
        <v>0</v>
      </c>
      <c r="K12" s="16">
        <v>0</v>
      </c>
      <c r="L12" s="16">
        <v>0</v>
      </c>
      <c r="M12" s="16">
        <v>0</v>
      </c>
      <c r="N12" s="16">
        <v>0</v>
      </c>
      <c r="O12" s="16">
        <v>0</v>
      </c>
      <c r="P12" s="16"/>
      <c r="Q12" s="16">
        <v>0.16666666666666699</v>
      </c>
      <c r="R12" s="16">
        <v>0</v>
      </c>
      <c r="S12" s="16">
        <v>0</v>
      </c>
      <c r="T12" s="16">
        <v>0</v>
      </c>
      <c r="U12" s="16">
        <v>0</v>
      </c>
      <c r="V12" s="16">
        <v>0</v>
      </c>
      <c r="W12" s="16">
        <v>0</v>
      </c>
      <c r="X12" s="16">
        <v>0</v>
      </c>
      <c r="Y12" s="16">
        <v>0</v>
      </c>
      <c r="Z12" s="16"/>
      <c r="AA12" s="16">
        <v>8.4745762711864406E-3</v>
      </c>
      <c r="AB12" s="16">
        <v>0</v>
      </c>
      <c r="AC12" s="16"/>
      <c r="AD12" s="16">
        <v>0</v>
      </c>
      <c r="AE12" s="16">
        <v>0</v>
      </c>
      <c r="AF12" s="16">
        <v>0</v>
      </c>
      <c r="AG12" s="16">
        <v>0</v>
      </c>
      <c r="AH12" s="16">
        <v>4.1666666666666699E-2</v>
      </c>
      <c r="AI12" s="16">
        <v>0</v>
      </c>
      <c r="AJ12" s="16">
        <v>0</v>
      </c>
      <c r="AK12" s="16">
        <v>0</v>
      </c>
      <c r="AL12" s="16">
        <v>0</v>
      </c>
      <c r="AM12" s="16">
        <v>0</v>
      </c>
      <c r="AN12" s="16"/>
      <c r="AO12" s="16">
        <v>1.05263157894737E-2</v>
      </c>
      <c r="AP12" s="16">
        <v>0</v>
      </c>
      <c r="AQ12" s="16">
        <v>0</v>
      </c>
      <c r="AR12" s="16">
        <v>0</v>
      </c>
      <c r="AS12" s="16">
        <v>0</v>
      </c>
      <c r="AT12" s="16">
        <v>0</v>
      </c>
      <c r="AU12" s="16"/>
      <c r="AV12" s="16">
        <v>0</v>
      </c>
      <c r="AW12" s="16">
        <v>0</v>
      </c>
      <c r="AX12" s="16">
        <v>0</v>
      </c>
      <c r="AY12" s="16">
        <v>0</v>
      </c>
      <c r="AZ12" s="16" t="s">
        <v>134</v>
      </c>
      <c r="BA12" s="16">
        <v>0</v>
      </c>
      <c r="BB12" s="16">
        <v>0</v>
      </c>
      <c r="BC12" s="16">
        <v>0</v>
      </c>
      <c r="BD12" s="16">
        <v>0</v>
      </c>
      <c r="BE12" s="16">
        <v>0</v>
      </c>
      <c r="BF12" s="16">
        <v>0</v>
      </c>
      <c r="BG12" s="16">
        <v>0</v>
      </c>
      <c r="BH12" s="16">
        <v>0</v>
      </c>
      <c r="BI12" s="16">
        <v>0</v>
      </c>
      <c r="BJ12" s="16">
        <v>0</v>
      </c>
      <c r="BK12" s="16">
        <v>0</v>
      </c>
      <c r="BL12" s="16">
        <v>0</v>
      </c>
      <c r="BM12" s="16">
        <v>0.125</v>
      </c>
      <c r="BN12" s="16">
        <v>0</v>
      </c>
      <c r="BO12" s="16"/>
      <c r="BP12" s="16">
        <v>3.7037037037036999E-3</v>
      </c>
      <c r="BQ12" s="16"/>
      <c r="BR12" s="16">
        <v>3.4602076124567501E-3</v>
      </c>
      <c r="BS12" s="16"/>
      <c r="BT12" s="16">
        <v>4.5045045045045001E-3</v>
      </c>
    </row>
    <row r="13" spans="2:72" ht="16" x14ac:dyDescent="0.2">
      <c r="B13" s="25" t="s">
        <v>90</v>
      </c>
      <c r="C13" s="24">
        <v>5.9523809523809503E-3</v>
      </c>
      <c r="D13" s="24">
        <v>0</v>
      </c>
      <c r="E13" s="24">
        <v>0</v>
      </c>
      <c r="F13" s="24">
        <v>0</v>
      </c>
      <c r="G13" s="24">
        <v>0.04</v>
      </c>
      <c r="H13" s="24">
        <v>0</v>
      </c>
      <c r="I13" s="24">
        <v>0</v>
      </c>
      <c r="J13" s="24">
        <v>0</v>
      </c>
      <c r="K13" s="24">
        <v>9.0909090909090898E-2</v>
      </c>
      <c r="L13" s="24">
        <v>0</v>
      </c>
      <c r="M13" s="24">
        <v>0</v>
      </c>
      <c r="N13" s="24">
        <v>0</v>
      </c>
      <c r="O13" s="24">
        <v>0</v>
      </c>
      <c r="P13" s="24"/>
      <c r="Q13" s="24">
        <v>0</v>
      </c>
      <c r="R13" s="24">
        <v>0</v>
      </c>
      <c r="S13" s="24">
        <v>0</v>
      </c>
      <c r="T13" s="24">
        <v>0</v>
      </c>
      <c r="U13" s="24">
        <v>0</v>
      </c>
      <c r="V13" s="24">
        <v>3.5714285714285698E-2</v>
      </c>
      <c r="W13" s="24">
        <v>2.9411764705882401E-2</v>
      </c>
      <c r="X13" s="24">
        <v>0</v>
      </c>
      <c r="Y13" s="24">
        <v>0</v>
      </c>
      <c r="Z13" s="24"/>
      <c r="AA13" s="24">
        <v>1.6949152542372899E-2</v>
      </c>
      <c r="AB13" s="24">
        <v>0</v>
      </c>
      <c r="AC13" s="24"/>
      <c r="AD13" s="24">
        <v>0</v>
      </c>
      <c r="AE13" s="24">
        <v>9.0909090909090898E-2</v>
      </c>
      <c r="AF13" s="24">
        <v>0</v>
      </c>
      <c r="AG13" s="24">
        <v>0</v>
      </c>
      <c r="AH13" s="24">
        <v>0</v>
      </c>
      <c r="AI13" s="24">
        <v>3.2258064516128997E-2</v>
      </c>
      <c r="AJ13" s="24">
        <v>0</v>
      </c>
      <c r="AK13" s="24">
        <v>0</v>
      </c>
      <c r="AL13" s="24">
        <v>0</v>
      </c>
      <c r="AM13" s="24">
        <v>0</v>
      </c>
      <c r="AN13" s="24"/>
      <c r="AO13" s="24">
        <v>1.05263157894737E-2</v>
      </c>
      <c r="AP13" s="24">
        <v>1.0989010989011E-2</v>
      </c>
      <c r="AQ13" s="24">
        <v>0</v>
      </c>
      <c r="AR13" s="24">
        <v>0</v>
      </c>
      <c r="AS13" s="24">
        <v>0</v>
      </c>
      <c r="AT13" s="24">
        <v>0</v>
      </c>
      <c r="AU13" s="24"/>
      <c r="AV13" s="24">
        <v>0</v>
      </c>
      <c r="AW13" s="24">
        <v>0</v>
      </c>
      <c r="AX13" s="24">
        <v>2.1739130434782601E-2</v>
      </c>
      <c r="AY13" s="24">
        <v>0</v>
      </c>
      <c r="AZ13" s="24" t="s">
        <v>134</v>
      </c>
      <c r="BA13" s="24">
        <v>0</v>
      </c>
      <c r="BB13" s="24">
        <v>0</v>
      </c>
      <c r="BC13" s="24">
        <v>0</v>
      </c>
      <c r="BD13" s="24">
        <v>0.33333333333333298</v>
      </c>
      <c r="BE13" s="24">
        <v>0</v>
      </c>
      <c r="BF13" s="24">
        <v>0</v>
      </c>
      <c r="BG13" s="24">
        <v>0</v>
      </c>
      <c r="BH13" s="24">
        <v>0</v>
      </c>
      <c r="BI13" s="24">
        <v>0</v>
      </c>
      <c r="BJ13" s="24">
        <v>0</v>
      </c>
      <c r="BK13" s="24">
        <v>0</v>
      </c>
      <c r="BL13" s="24">
        <v>0</v>
      </c>
      <c r="BM13" s="24">
        <v>0</v>
      </c>
      <c r="BN13" s="24">
        <v>0</v>
      </c>
      <c r="BO13" s="24"/>
      <c r="BP13" s="24">
        <v>3.7037037037036999E-3</v>
      </c>
      <c r="BQ13" s="24"/>
      <c r="BR13" s="24">
        <v>3.4602076124567501E-3</v>
      </c>
      <c r="BS13" s="24"/>
      <c r="BT13" s="24">
        <v>4.5045045045045001E-3</v>
      </c>
    </row>
    <row r="14" spans="2:72" x14ac:dyDescent="0.2">
      <c r="B14" s="15" t="s">
        <v>361</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2:BT18"/>
  <sheetViews>
    <sheetView showGridLines="0" topLeftCell="A8" workbookViewId="0">
      <pane xSplit="2" topLeftCell="C1" activePane="topRight" state="frozen"/>
      <selection pane="topRight" activeCell="B8" sqref="B8"/>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338</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0.49107142857142899</v>
      </c>
      <c r="D8" s="16">
        <v>0.52845528455284596</v>
      </c>
      <c r="E8" s="16">
        <v>0.41935483870967699</v>
      </c>
      <c r="F8" s="16">
        <v>0.55555555555555602</v>
      </c>
      <c r="G8" s="16">
        <v>0.32</v>
      </c>
      <c r="H8" s="16">
        <v>0.35294117647058798</v>
      </c>
      <c r="I8" s="16">
        <v>0.5</v>
      </c>
      <c r="J8" s="16">
        <v>0.36842105263157898</v>
      </c>
      <c r="K8" s="16">
        <v>0.45454545454545497</v>
      </c>
      <c r="L8" s="16">
        <v>0.67647058823529405</v>
      </c>
      <c r="M8" s="16">
        <v>0.3</v>
      </c>
      <c r="N8" s="16">
        <v>0.61538461538461497</v>
      </c>
      <c r="O8" s="16">
        <v>0.5</v>
      </c>
      <c r="P8" s="16"/>
      <c r="Q8" s="16">
        <v>0.33333333333333298</v>
      </c>
      <c r="R8" s="16">
        <v>0.42857142857142899</v>
      </c>
      <c r="S8" s="16">
        <v>0.375</v>
      </c>
      <c r="T8" s="16">
        <v>0.5625</v>
      </c>
      <c r="U8" s="16">
        <v>0.21052631578947401</v>
      </c>
      <c r="V8" s="16">
        <v>0.42857142857142899</v>
      </c>
      <c r="W8" s="16">
        <v>0.26470588235294101</v>
      </c>
      <c r="X8" s="16">
        <v>0.44186046511627902</v>
      </c>
      <c r="Y8" s="16">
        <v>0.59428571428571397</v>
      </c>
      <c r="Z8" s="16"/>
      <c r="AA8" s="16">
        <v>0.355932203389831</v>
      </c>
      <c r="AB8" s="16">
        <v>0.56422018348623804</v>
      </c>
      <c r="AC8" s="16"/>
      <c r="AD8" s="16">
        <v>0.25</v>
      </c>
      <c r="AE8" s="16">
        <v>0.36363636363636398</v>
      </c>
      <c r="AF8" s="16">
        <v>0.5</v>
      </c>
      <c r="AG8" s="16">
        <v>0.44444444444444398</v>
      </c>
      <c r="AH8" s="16">
        <v>0.45833333333333298</v>
      </c>
      <c r="AI8" s="16">
        <v>0.51612903225806495</v>
      </c>
      <c r="AJ8" s="16">
        <v>0.45098039215686297</v>
      </c>
      <c r="AK8" s="16">
        <v>0.5</v>
      </c>
      <c r="AL8" s="16">
        <v>0.54</v>
      </c>
      <c r="AM8" s="16">
        <v>0.57692307692307698</v>
      </c>
      <c r="AN8" s="16"/>
      <c r="AO8" s="16">
        <v>0.37894736842105298</v>
      </c>
      <c r="AP8" s="16">
        <v>0.48351648351648402</v>
      </c>
      <c r="AQ8" s="16">
        <v>0.48684210526315802</v>
      </c>
      <c r="AR8" s="16">
        <v>0.55263157894736803</v>
      </c>
      <c r="AS8" s="16">
        <v>0.75</v>
      </c>
      <c r="AT8" s="16">
        <v>1</v>
      </c>
      <c r="AU8" s="16"/>
      <c r="AV8" s="16">
        <v>1</v>
      </c>
      <c r="AW8" s="16">
        <v>0</v>
      </c>
      <c r="AX8" s="16">
        <v>0.71739130434782605</v>
      </c>
      <c r="AY8" s="16">
        <v>0.5</v>
      </c>
      <c r="AZ8" s="16" t="s">
        <v>134</v>
      </c>
      <c r="BA8" s="16">
        <v>0.57142857142857095</v>
      </c>
      <c r="BB8" s="16">
        <v>0.48484848484848497</v>
      </c>
      <c r="BC8" s="16">
        <v>0.5</v>
      </c>
      <c r="BD8" s="16">
        <v>0</v>
      </c>
      <c r="BE8" s="16">
        <v>0.43820224719101097</v>
      </c>
      <c r="BF8" s="16">
        <v>0.57499999999999996</v>
      </c>
      <c r="BG8" s="16">
        <v>0.33333333333333298</v>
      </c>
      <c r="BH8" s="16">
        <v>0.45454545454545497</v>
      </c>
      <c r="BI8" s="16">
        <v>0.2</v>
      </c>
      <c r="BJ8" s="16">
        <v>0.28571428571428598</v>
      </c>
      <c r="BK8" s="16">
        <v>0.230769230769231</v>
      </c>
      <c r="BL8" s="16">
        <v>0.6</v>
      </c>
      <c r="BM8" s="16">
        <v>0.375</v>
      </c>
      <c r="BN8" s="16">
        <v>0.41666666666666702</v>
      </c>
      <c r="BO8" s="16"/>
      <c r="BP8" s="16">
        <v>0.49629629629629601</v>
      </c>
      <c r="BQ8" s="16"/>
      <c r="BR8" s="16">
        <v>0.48442906574394501</v>
      </c>
      <c r="BS8" s="16"/>
      <c r="BT8" s="16">
        <v>0.51801801801801795</v>
      </c>
    </row>
    <row r="9" spans="2:72" ht="16" x14ac:dyDescent="0.2">
      <c r="B9" s="17" t="s">
        <v>292</v>
      </c>
      <c r="C9" s="16">
        <v>0.375</v>
      </c>
      <c r="D9" s="16">
        <v>0.32520325203251998</v>
      </c>
      <c r="E9" s="16">
        <v>0.483870967741935</v>
      </c>
      <c r="F9" s="16">
        <v>0.11111111111111099</v>
      </c>
      <c r="G9" s="16">
        <v>0.64</v>
      </c>
      <c r="H9" s="16">
        <v>0.58823529411764697</v>
      </c>
      <c r="I9" s="16">
        <v>0.36842105263157898</v>
      </c>
      <c r="J9" s="16">
        <v>0.42105263157894701</v>
      </c>
      <c r="K9" s="16">
        <v>0.45454545454545497</v>
      </c>
      <c r="L9" s="16">
        <v>0.17647058823529399</v>
      </c>
      <c r="M9" s="16">
        <v>0.4</v>
      </c>
      <c r="N9" s="16">
        <v>0.38461538461538503</v>
      </c>
      <c r="O9" s="16">
        <v>0.33333333333333298</v>
      </c>
      <c r="P9" s="16"/>
      <c r="Q9" s="16">
        <v>0.16666666666666699</v>
      </c>
      <c r="R9" s="16">
        <v>0.28571428571428598</v>
      </c>
      <c r="S9" s="16">
        <v>0.625</v>
      </c>
      <c r="T9" s="16">
        <v>0.3125</v>
      </c>
      <c r="U9" s="16">
        <v>0.52631578947368396</v>
      </c>
      <c r="V9" s="16">
        <v>0.42857142857142899</v>
      </c>
      <c r="W9" s="16">
        <v>0.47058823529411797</v>
      </c>
      <c r="X9" s="16">
        <v>0.44186046511627902</v>
      </c>
      <c r="Y9" s="16">
        <v>0.32</v>
      </c>
      <c r="Z9" s="16"/>
      <c r="AA9" s="16">
        <v>0.43220338983050799</v>
      </c>
      <c r="AB9" s="16">
        <v>0.34403669724770602</v>
      </c>
      <c r="AC9" s="16"/>
      <c r="AD9" s="16">
        <v>0.5</v>
      </c>
      <c r="AE9" s="16">
        <v>0.27272727272727298</v>
      </c>
      <c r="AF9" s="16">
        <v>0.2</v>
      </c>
      <c r="AG9" s="16">
        <v>0.44444444444444398</v>
      </c>
      <c r="AH9" s="16">
        <v>0.45833333333333298</v>
      </c>
      <c r="AI9" s="16">
        <v>0.35483870967741898</v>
      </c>
      <c r="AJ9" s="16">
        <v>0.35294117647058798</v>
      </c>
      <c r="AK9" s="16">
        <v>0.38095238095238099</v>
      </c>
      <c r="AL9" s="16">
        <v>0.42</v>
      </c>
      <c r="AM9" s="16">
        <v>0.33333333333333298</v>
      </c>
      <c r="AN9" s="16"/>
      <c r="AO9" s="16">
        <v>0.35789473684210499</v>
      </c>
      <c r="AP9" s="16">
        <v>0.46153846153846201</v>
      </c>
      <c r="AQ9" s="16">
        <v>0.40789473684210498</v>
      </c>
      <c r="AR9" s="16">
        <v>0.26315789473684198</v>
      </c>
      <c r="AS9" s="16">
        <v>0.25</v>
      </c>
      <c r="AT9" s="16">
        <v>0</v>
      </c>
      <c r="AU9" s="16"/>
      <c r="AV9" s="16">
        <v>0</v>
      </c>
      <c r="AW9" s="16">
        <v>1</v>
      </c>
      <c r="AX9" s="16">
        <v>0.217391304347826</v>
      </c>
      <c r="AY9" s="16">
        <v>0.25</v>
      </c>
      <c r="AZ9" s="16" t="s">
        <v>134</v>
      </c>
      <c r="BA9" s="16">
        <v>0.42857142857142899</v>
      </c>
      <c r="BB9" s="16">
        <v>0.48484848484848497</v>
      </c>
      <c r="BC9" s="16">
        <v>0.33333333333333298</v>
      </c>
      <c r="BD9" s="16">
        <v>1</v>
      </c>
      <c r="BE9" s="16">
        <v>0.43820224719101097</v>
      </c>
      <c r="BF9" s="16">
        <v>0.27500000000000002</v>
      </c>
      <c r="BG9" s="16">
        <v>0.16666666666666699</v>
      </c>
      <c r="BH9" s="16">
        <v>0.39393939393939398</v>
      </c>
      <c r="BI9" s="16">
        <v>0.4</v>
      </c>
      <c r="BJ9" s="16">
        <v>0.42857142857142899</v>
      </c>
      <c r="BK9" s="16">
        <v>0.53846153846153799</v>
      </c>
      <c r="BL9" s="16">
        <v>0.33333333333333298</v>
      </c>
      <c r="BM9" s="16">
        <v>0.375</v>
      </c>
      <c r="BN9" s="16">
        <v>0.25</v>
      </c>
      <c r="BO9" s="16"/>
      <c r="BP9" s="16">
        <v>0.38148148148148098</v>
      </c>
      <c r="BQ9" s="16"/>
      <c r="BR9" s="16">
        <v>0.38754325259515598</v>
      </c>
      <c r="BS9" s="16"/>
      <c r="BT9" s="16">
        <v>0.34684684684684702</v>
      </c>
    </row>
    <row r="10" spans="2:72" ht="32" x14ac:dyDescent="0.2">
      <c r="B10" s="17" t="s">
        <v>293</v>
      </c>
      <c r="C10" s="16">
        <v>9.2261904761904795E-2</v>
      </c>
      <c r="D10" s="16">
        <v>8.1300813008130093E-2</v>
      </c>
      <c r="E10" s="16">
        <v>3.2258064516128997E-2</v>
      </c>
      <c r="F10" s="16">
        <v>0.22222222222222199</v>
      </c>
      <c r="G10" s="16">
        <v>0.04</v>
      </c>
      <c r="H10" s="16">
        <v>5.8823529411764698E-2</v>
      </c>
      <c r="I10" s="16">
        <v>0.105263157894737</v>
      </c>
      <c r="J10" s="16">
        <v>0.157894736842105</v>
      </c>
      <c r="K10" s="16">
        <v>9.0909090909090898E-2</v>
      </c>
      <c r="L10" s="16">
        <v>0.14705882352941199</v>
      </c>
      <c r="M10" s="16">
        <v>0.2</v>
      </c>
      <c r="N10" s="16">
        <v>0</v>
      </c>
      <c r="O10" s="16">
        <v>0.16666666666666699</v>
      </c>
      <c r="P10" s="16"/>
      <c r="Q10" s="16">
        <v>0.33333333333333298</v>
      </c>
      <c r="R10" s="16">
        <v>0.28571428571428598</v>
      </c>
      <c r="S10" s="16">
        <v>0</v>
      </c>
      <c r="T10" s="16">
        <v>0.125</v>
      </c>
      <c r="U10" s="16">
        <v>0.21052631578947401</v>
      </c>
      <c r="V10" s="16">
        <v>7.1428571428571397E-2</v>
      </c>
      <c r="W10" s="16">
        <v>0.17647058823529399</v>
      </c>
      <c r="X10" s="16">
        <v>6.9767441860465101E-2</v>
      </c>
      <c r="Y10" s="16">
        <v>5.7142857142857099E-2</v>
      </c>
      <c r="Z10" s="16"/>
      <c r="AA10" s="16">
        <v>0.152542372881356</v>
      </c>
      <c r="AB10" s="16">
        <v>5.9633027522935797E-2</v>
      </c>
      <c r="AC10" s="16"/>
      <c r="AD10" s="16">
        <v>0.2</v>
      </c>
      <c r="AE10" s="16">
        <v>0.27272727272727298</v>
      </c>
      <c r="AF10" s="16">
        <v>0.2</v>
      </c>
      <c r="AG10" s="16">
        <v>0.11111111111111099</v>
      </c>
      <c r="AH10" s="16">
        <v>4.1666666666666699E-2</v>
      </c>
      <c r="AI10" s="16">
        <v>3.2258064516128997E-2</v>
      </c>
      <c r="AJ10" s="16">
        <v>0.11764705882352899</v>
      </c>
      <c r="AK10" s="16">
        <v>9.5238095238095205E-2</v>
      </c>
      <c r="AL10" s="16">
        <v>0.02</v>
      </c>
      <c r="AM10" s="16">
        <v>7.69230769230769E-2</v>
      </c>
      <c r="AN10" s="16"/>
      <c r="AO10" s="16">
        <v>0.21052631578947401</v>
      </c>
      <c r="AP10" s="16">
        <v>4.3956043956044001E-2</v>
      </c>
      <c r="AQ10" s="16">
        <v>3.94736842105263E-2</v>
      </c>
      <c r="AR10" s="16">
        <v>0.105263157894737</v>
      </c>
      <c r="AS10" s="16">
        <v>0</v>
      </c>
      <c r="AT10" s="16">
        <v>0</v>
      </c>
      <c r="AU10" s="16"/>
      <c r="AV10" s="16">
        <v>0</v>
      </c>
      <c r="AW10" s="16">
        <v>0</v>
      </c>
      <c r="AX10" s="16">
        <v>6.5217391304347797E-2</v>
      </c>
      <c r="AY10" s="16">
        <v>0.25</v>
      </c>
      <c r="AZ10" s="16" t="s">
        <v>134</v>
      </c>
      <c r="BA10" s="16">
        <v>0</v>
      </c>
      <c r="BB10" s="16">
        <v>3.03030303030303E-2</v>
      </c>
      <c r="BC10" s="16">
        <v>0</v>
      </c>
      <c r="BD10" s="16">
        <v>0</v>
      </c>
      <c r="BE10" s="16">
        <v>7.8651685393258397E-2</v>
      </c>
      <c r="BF10" s="16">
        <v>0.05</v>
      </c>
      <c r="BG10" s="16">
        <v>0.5</v>
      </c>
      <c r="BH10" s="16">
        <v>0.15151515151515199</v>
      </c>
      <c r="BI10" s="16">
        <v>0.4</v>
      </c>
      <c r="BJ10" s="16">
        <v>0</v>
      </c>
      <c r="BK10" s="16">
        <v>0</v>
      </c>
      <c r="BL10" s="16">
        <v>6.6666666666666693E-2</v>
      </c>
      <c r="BM10" s="16">
        <v>0.25</v>
      </c>
      <c r="BN10" s="16">
        <v>0.33333333333333298</v>
      </c>
      <c r="BO10" s="16"/>
      <c r="BP10" s="16">
        <v>8.8888888888888906E-2</v>
      </c>
      <c r="BQ10" s="16"/>
      <c r="BR10" s="16">
        <v>8.9965397923875395E-2</v>
      </c>
      <c r="BS10" s="16"/>
      <c r="BT10" s="16">
        <v>9.00900900900901E-2</v>
      </c>
    </row>
    <row r="11" spans="2:72" ht="16" x14ac:dyDescent="0.2">
      <c r="B11" s="17" t="s">
        <v>294</v>
      </c>
      <c r="C11" s="16">
        <v>2.6785714285714302E-2</v>
      </c>
      <c r="D11" s="16">
        <v>3.2520325203252001E-2</v>
      </c>
      <c r="E11" s="16">
        <v>6.4516129032258104E-2</v>
      </c>
      <c r="F11" s="16">
        <v>0.11111111111111099</v>
      </c>
      <c r="G11" s="16">
        <v>0</v>
      </c>
      <c r="H11" s="16">
        <v>0</v>
      </c>
      <c r="I11" s="16">
        <v>0</v>
      </c>
      <c r="J11" s="16">
        <v>5.2631578947368397E-2</v>
      </c>
      <c r="K11" s="16">
        <v>0</v>
      </c>
      <c r="L11" s="16">
        <v>0</v>
      </c>
      <c r="M11" s="16">
        <v>0.1</v>
      </c>
      <c r="N11" s="16">
        <v>0</v>
      </c>
      <c r="O11" s="16">
        <v>0</v>
      </c>
      <c r="P11" s="16"/>
      <c r="Q11" s="16">
        <v>0.16666666666666699</v>
      </c>
      <c r="R11" s="16">
        <v>0</v>
      </c>
      <c r="S11" s="16">
        <v>0</v>
      </c>
      <c r="T11" s="16">
        <v>0</v>
      </c>
      <c r="U11" s="16">
        <v>5.2631578947368397E-2</v>
      </c>
      <c r="V11" s="16">
        <v>3.5714285714285698E-2</v>
      </c>
      <c r="W11" s="16">
        <v>8.8235294117647106E-2</v>
      </c>
      <c r="X11" s="16">
        <v>2.32558139534884E-2</v>
      </c>
      <c r="Y11" s="16">
        <v>1.1428571428571401E-2</v>
      </c>
      <c r="Z11" s="16"/>
      <c r="AA11" s="16">
        <v>5.0847457627118599E-2</v>
      </c>
      <c r="AB11" s="16">
        <v>1.3761467889908299E-2</v>
      </c>
      <c r="AC11" s="16"/>
      <c r="AD11" s="16">
        <v>0.05</v>
      </c>
      <c r="AE11" s="16">
        <v>0</v>
      </c>
      <c r="AF11" s="16">
        <v>0</v>
      </c>
      <c r="AG11" s="16">
        <v>0</v>
      </c>
      <c r="AH11" s="16">
        <v>4.1666666666666699E-2</v>
      </c>
      <c r="AI11" s="16">
        <v>6.4516129032258104E-2</v>
      </c>
      <c r="AJ11" s="16">
        <v>7.8431372549019607E-2</v>
      </c>
      <c r="AK11" s="16">
        <v>2.3809523809523801E-2</v>
      </c>
      <c r="AL11" s="16">
        <v>0</v>
      </c>
      <c r="AM11" s="16">
        <v>0</v>
      </c>
      <c r="AN11" s="16"/>
      <c r="AO11" s="16">
        <v>3.1578947368421102E-2</v>
      </c>
      <c r="AP11" s="16">
        <v>1.0989010989011E-2</v>
      </c>
      <c r="AQ11" s="16">
        <v>3.94736842105263E-2</v>
      </c>
      <c r="AR11" s="16">
        <v>5.2631578947368397E-2</v>
      </c>
      <c r="AS11" s="16">
        <v>0</v>
      </c>
      <c r="AT11" s="16">
        <v>0</v>
      </c>
      <c r="AU11" s="16"/>
      <c r="AV11" s="16">
        <v>0</v>
      </c>
      <c r="AW11" s="16">
        <v>0</v>
      </c>
      <c r="AX11" s="16">
        <v>0</v>
      </c>
      <c r="AY11" s="16">
        <v>0</v>
      </c>
      <c r="AZ11" s="16" t="s">
        <v>134</v>
      </c>
      <c r="BA11" s="16">
        <v>0</v>
      </c>
      <c r="BB11" s="16">
        <v>0</v>
      </c>
      <c r="BC11" s="16">
        <v>0.16666666666666699</v>
      </c>
      <c r="BD11" s="16">
        <v>0</v>
      </c>
      <c r="BE11" s="16">
        <v>2.2471910112359501E-2</v>
      </c>
      <c r="BF11" s="16">
        <v>0.05</v>
      </c>
      <c r="BG11" s="16">
        <v>0</v>
      </c>
      <c r="BH11" s="16">
        <v>0</v>
      </c>
      <c r="BI11" s="16">
        <v>0</v>
      </c>
      <c r="BJ11" s="16">
        <v>0.14285714285714299</v>
      </c>
      <c r="BK11" s="16">
        <v>0.230769230769231</v>
      </c>
      <c r="BL11" s="16">
        <v>0</v>
      </c>
      <c r="BM11" s="16">
        <v>0</v>
      </c>
      <c r="BN11" s="16">
        <v>0</v>
      </c>
      <c r="BO11" s="16"/>
      <c r="BP11" s="16">
        <v>1.85185185185185E-2</v>
      </c>
      <c r="BQ11" s="16"/>
      <c r="BR11" s="16">
        <v>2.7681660899654001E-2</v>
      </c>
      <c r="BS11" s="16"/>
      <c r="BT11" s="16">
        <v>2.7027027027027001E-2</v>
      </c>
    </row>
    <row r="12" spans="2:72" ht="16" x14ac:dyDescent="0.2">
      <c r="B12" s="17" t="s">
        <v>295</v>
      </c>
      <c r="C12" s="16">
        <v>1.4880952380952399E-2</v>
      </c>
      <c r="D12" s="16">
        <v>3.2520325203252001E-2</v>
      </c>
      <c r="E12" s="16">
        <v>0</v>
      </c>
      <c r="F12" s="16">
        <v>0</v>
      </c>
      <c r="G12" s="16">
        <v>0</v>
      </c>
      <c r="H12" s="16">
        <v>0</v>
      </c>
      <c r="I12" s="16">
        <v>2.6315789473684199E-2</v>
      </c>
      <c r="J12" s="16">
        <v>0</v>
      </c>
      <c r="K12" s="16">
        <v>0</v>
      </c>
      <c r="L12" s="16">
        <v>0</v>
      </c>
      <c r="M12" s="16">
        <v>0</v>
      </c>
      <c r="N12" s="16">
        <v>0</v>
      </c>
      <c r="O12" s="16">
        <v>0</v>
      </c>
      <c r="P12" s="16"/>
      <c r="Q12" s="16">
        <v>0</v>
      </c>
      <c r="R12" s="16">
        <v>0</v>
      </c>
      <c r="S12" s="16">
        <v>0</v>
      </c>
      <c r="T12" s="16">
        <v>0</v>
      </c>
      <c r="U12" s="16">
        <v>0</v>
      </c>
      <c r="V12" s="16">
        <v>3.5714285714285698E-2</v>
      </c>
      <c r="W12" s="16">
        <v>0</v>
      </c>
      <c r="X12" s="16">
        <v>2.32558139534884E-2</v>
      </c>
      <c r="Y12" s="16">
        <v>1.7142857142857099E-2</v>
      </c>
      <c r="Z12" s="16"/>
      <c r="AA12" s="16">
        <v>8.4745762711864406E-3</v>
      </c>
      <c r="AB12" s="16">
        <v>1.8348623853211E-2</v>
      </c>
      <c r="AC12" s="16"/>
      <c r="AD12" s="16">
        <v>0</v>
      </c>
      <c r="AE12" s="16">
        <v>9.0909090909090898E-2</v>
      </c>
      <c r="AF12" s="16">
        <v>0.1</v>
      </c>
      <c r="AG12" s="16">
        <v>0</v>
      </c>
      <c r="AH12" s="16">
        <v>0</v>
      </c>
      <c r="AI12" s="16">
        <v>3.2258064516128997E-2</v>
      </c>
      <c r="AJ12" s="16">
        <v>0</v>
      </c>
      <c r="AK12" s="16">
        <v>0</v>
      </c>
      <c r="AL12" s="16">
        <v>0.02</v>
      </c>
      <c r="AM12" s="16">
        <v>1.2820512820512799E-2</v>
      </c>
      <c r="AN12" s="16"/>
      <c r="AO12" s="16">
        <v>2.1052631578947399E-2</v>
      </c>
      <c r="AP12" s="16">
        <v>0</v>
      </c>
      <c r="AQ12" s="16">
        <v>2.6315789473684199E-2</v>
      </c>
      <c r="AR12" s="16">
        <v>2.6315789473684199E-2</v>
      </c>
      <c r="AS12" s="16">
        <v>0</v>
      </c>
      <c r="AT12" s="16">
        <v>0</v>
      </c>
      <c r="AU12" s="16"/>
      <c r="AV12" s="16">
        <v>0</v>
      </c>
      <c r="AW12" s="16">
        <v>0</v>
      </c>
      <c r="AX12" s="16">
        <v>0</v>
      </c>
      <c r="AY12" s="16">
        <v>0</v>
      </c>
      <c r="AZ12" s="16" t="s">
        <v>134</v>
      </c>
      <c r="BA12" s="16">
        <v>0</v>
      </c>
      <c r="BB12" s="16">
        <v>0</v>
      </c>
      <c r="BC12" s="16">
        <v>0</v>
      </c>
      <c r="BD12" s="16">
        <v>0</v>
      </c>
      <c r="BE12" s="16">
        <v>2.2471910112359501E-2</v>
      </c>
      <c r="BF12" s="16">
        <v>0.05</v>
      </c>
      <c r="BG12" s="16">
        <v>0</v>
      </c>
      <c r="BH12" s="16">
        <v>0</v>
      </c>
      <c r="BI12" s="16">
        <v>0</v>
      </c>
      <c r="BJ12" s="16">
        <v>0.14285714285714299</v>
      </c>
      <c r="BK12" s="16">
        <v>0</v>
      </c>
      <c r="BL12" s="16">
        <v>0</v>
      </c>
      <c r="BM12" s="16">
        <v>0</v>
      </c>
      <c r="BN12" s="16">
        <v>0</v>
      </c>
      <c r="BO12" s="16"/>
      <c r="BP12" s="16">
        <v>1.48148148148148E-2</v>
      </c>
      <c r="BQ12" s="16"/>
      <c r="BR12" s="16">
        <v>1.03806228373702E-2</v>
      </c>
      <c r="BS12" s="16"/>
      <c r="BT12" s="16">
        <v>1.8018018018018001E-2</v>
      </c>
    </row>
    <row r="13" spans="2:72" ht="16" x14ac:dyDescent="0.2">
      <c r="B13" s="25" t="s">
        <v>90</v>
      </c>
      <c r="C13" s="24">
        <v>0</v>
      </c>
      <c r="D13" s="24">
        <v>0</v>
      </c>
      <c r="E13" s="24">
        <v>0</v>
      </c>
      <c r="F13" s="24">
        <v>0</v>
      </c>
      <c r="G13" s="24">
        <v>0</v>
      </c>
      <c r="H13" s="24">
        <v>0</v>
      </c>
      <c r="I13" s="24">
        <v>0</v>
      </c>
      <c r="J13" s="24">
        <v>0</v>
      </c>
      <c r="K13" s="24">
        <v>0</v>
      </c>
      <c r="L13" s="24">
        <v>0</v>
      </c>
      <c r="M13" s="24">
        <v>0</v>
      </c>
      <c r="N13" s="24">
        <v>0</v>
      </c>
      <c r="O13" s="24">
        <v>0</v>
      </c>
      <c r="P13" s="24"/>
      <c r="Q13" s="24">
        <v>0</v>
      </c>
      <c r="R13" s="24">
        <v>0</v>
      </c>
      <c r="S13" s="24">
        <v>0</v>
      </c>
      <c r="T13" s="24">
        <v>0</v>
      </c>
      <c r="U13" s="24">
        <v>0</v>
      </c>
      <c r="V13" s="24">
        <v>0</v>
      </c>
      <c r="W13" s="24">
        <v>0</v>
      </c>
      <c r="X13" s="24">
        <v>0</v>
      </c>
      <c r="Y13" s="24">
        <v>0</v>
      </c>
      <c r="Z13" s="24"/>
      <c r="AA13" s="24">
        <v>0</v>
      </c>
      <c r="AB13" s="24">
        <v>0</v>
      </c>
      <c r="AC13" s="24"/>
      <c r="AD13" s="24">
        <v>0</v>
      </c>
      <c r="AE13" s="24">
        <v>0</v>
      </c>
      <c r="AF13" s="24">
        <v>0</v>
      </c>
      <c r="AG13" s="24">
        <v>0</v>
      </c>
      <c r="AH13" s="24">
        <v>0</v>
      </c>
      <c r="AI13" s="24">
        <v>0</v>
      </c>
      <c r="AJ13" s="24">
        <v>0</v>
      </c>
      <c r="AK13" s="24">
        <v>0</v>
      </c>
      <c r="AL13" s="24">
        <v>0</v>
      </c>
      <c r="AM13" s="24">
        <v>0</v>
      </c>
      <c r="AN13" s="24"/>
      <c r="AO13" s="24">
        <v>0</v>
      </c>
      <c r="AP13" s="24">
        <v>0</v>
      </c>
      <c r="AQ13" s="24">
        <v>0</v>
      </c>
      <c r="AR13" s="24">
        <v>0</v>
      </c>
      <c r="AS13" s="24">
        <v>0</v>
      </c>
      <c r="AT13" s="24">
        <v>0</v>
      </c>
      <c r="AU13" s="24"/>
      <c r="AV13" s="24">
        <v>0</v>
      </c>
      <c r="AW13" s="24">
        <v>0</v>
      </c>
      <c r="AX13" s="24">
        <v>0</v>
      </c>
      <c r="AY13" s="24">
        <v>0</v>
      </c>
      <c r="AZ13" s="24" t="s">
        <v>134</v>
      </c>
      <c r="BA13" s="24">
        <v>0</v>
      </c>
      <c r="BB13" s="24">
        <v>0</v>
      </c>
      <c r="BC13" s="24">
        <v>0</v>
      </c>
      <c r="BD13" s="24">
        <v>0</v>
      </c>
      <c r="BE13" s="24">
        <v>0</v>
      </c>
      <c r="BF13" s="24">
        <v>0</v>
      </c>
      <c r="BG13" s="24">
        <v>0</v>
      </c>
      <c r="BH13" s="24">
        <v>0</v>
      </c>
      <c r="BI13" s="24">
        <v>0</v>
      </c>
      <c r="BJ13" s="24">
        <v>0</v>
      </c>
      <c r="BK13" s="24">
        <v>0</v>
      </c>
      <c r="BL13" s="24">
        <v>0</v>
      </c>
      <c r="BM13" s="24">
        <v>0</v>
      </c>
      <c r="BN13" s="24">
        <v>0</v>
      </c>
      <c r="BO13" s="24"/>
      <c r="BP13" s="24">
        <v>0</v>
      </c>
      <c r="BQ13" s="24"/>
      <c r="BR13" s="24">
        <v>0</v>
      </c>
      <c r="BS13" s="24"/>
      <c r="BT13" s="24">
        <v>0</v>
      </c>
    </row>
    <row r="14" spans="2:72" x14ac:dyDescent="0.2">
      <c r="B14" s="15" t="s">
        <v>361</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BT18"/>
  <sheetViews>
    <sheetView showGridLines="0" topLeftCell="A10" workbookViewId="0">
      <pane xSplit="2" topLeftCell="C1" activePane="topRight" state="frozen"/>
      <selection pane="topRight" activeCell="B11" sqref="B11"/>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339</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0.45833333333333298</v>
      </c>
      <c r="D8" s="16">
        <v>0.51219512195121997</v>
      </c>
      <c r="E8" s="16">
        <v>0.41935483870967699</v>
      </c>
      <c r="F8" s="16">
        <v>0.66666666666666696</v>
      </c>
      <c r="G8" s="16">
        <v>0.56000000000000005</v>
      </c>
      <c r="H8" s="16">
        <v>0.58823529411764697</v>
      </c>
      <c r="I8" s="16">
        <v>0.394736842105263</v>
      </c>
      <c r="J8" s="16">
        <v>0.21052631578947401</v>
      </c>
      <c r="K8" s="16">
        <v>0.27272727272727298</v>
      </c>
      <c r="L8" s="16">
        <v>0.32352941176470601</v>
      </c>
      <c r="M8" s="16">
        <v>0.3</v>
      </c>
      <c r="N8" s="16">
        <v>0.76923076923076905</v>
      </c>
      <c r="O8" s="16">
        <v>0.33333333333333298</v>
      </c>
      <c r="P8" s="16"/>
      <c r="Q8" s="16">
        <v>0.66666666666666696</v>
      </c>
      <c r="R8" s="16">
        <v>0.28571428571428598</v>
      </c>
      <c r="S8" s="16">
        <v>0.375</v>
      </c>
      <c r="T8" s="16">
        <v>0.3125</v>
      </c>
      <c r="U8" s="16">
        <v>0.26315789473684198</v>
      </c>
      <c r="V8" s="16">
        <v>0.46428571428571402</v>
      </c>
      <c r="W8" s="16">
        <v>0.23529411764705899</v>
      </c>
      <c r="X8" s="16">
        <v>0.46511627906976699</v>
      </c>
      <c r="Y8" s="16">
        <v>0.53714285714285703</v>
      </c>
      <c r="Z8" s="16"/>
      <c r="AA8" s="16">
        <v>0.338983050847458</v>
      </c>
      <c r="AB8" s="16">
        <v>0.52293577981651396</v>
      </c>
      <c r="AC8" s="16"/>
      <c r="AD8" s="16">
        <v>0.5</v>
      </c>
      <c r="AE8" s="16">
        <v>0.45454545454545497</v>
      </c>
      <c r="AF8" s="16">
        <v>0.1</v>
      </c>
      <c r="AG8" s="16">
        <v>0.38888888888888901</v>
      </c>
      <c r="AH8" s="16">
        <v>0.41666666666666702</v>
      </c>
      <c r="AI8" s="16">
        <v>0.41935483870967699</v>
      </c>
      <c r="AJ8" s="16">
        <v>0.43137254901960798</v>
      </c>
      <c r="AK8" s="16">
        <v>0.61904761904761896</v>
      </c>
      <c r="AL8" s="16">
        <v>0.46</v>
      </c>
      <c r="AM8" s="16">
        <v>0.46153846153846201</v>
      </c>
      <c r="AN8" s="16"/>
      <c r="AO8" s="16">
        <v>0.34736842105263199</v>
      </c>
      <c r="AP8" s="16">
        <v>0.43956043956044</v>
      </c>
      <c r="AQ8" s="16">
        <v>0.48684210526315802</v>
      </c>
      <c r="AR8" s="16">
        <v>0.5</v>
      </c>
      <c r="AS8" s="16">
        <v>0.71875</v>
      </c>
      <c r="AT8" s="16">
        <v>0.5</v>
      </c>
      <c r="AU8" s="16"/>
      <c r="AV8" s="16">
        <v>1</v>
      </c>
      <c r="AW8" s="16">
        <v>0</v>
      </c>
      <c r="AX8" s="16">
        <v>0.60869565217391297</v>
      </c>
      <c r="AY8" s="16">
        <v>0.5</v>
      </c>
      <c r="AZ8" s="16" t="s">
        <v>134</v>
      </c>
      <c r="BA8" s="16">
        <v>0.57142857142857095</v>
      </c>
      <c r="BB8" s="16">
        <v>0.57575757575757602</v>
      </c>
      <c r="BC8" s="16">
        <v>0.33333333333333298</v>
      </c>
      <c r="BD8" s="16">
        <v>0</v>
      </c>
      <c r="BE8" s="16">
        <v>0.50561797752809001</v>
      </c>
      <c r="BF8" s="16">
        <v>0.35</v>
      </c>
      <c r="BG8" s="16">
        <v>0.16666666666666699</v>
      </c>
      <c r="BH8" s="16">
        <v>0.48484848484848497</v>
      </c>
      <c r="BI8" s="16">
        <v>0.6</v>
      </c>
      <c r="BJ8" s="16">
        <v>0.14285714285714299</v>
      </c>
      <c r="BK8" s="16">
        <v>7.69230769230769E-2</v>
      </c>
      <c r="BL8" s="16">
        <v>0.46666666666666701</v>
      </c>
      <c r="BM8" s="16">
        <v>0.375</v>
      </c>
      <c r="BN8" s="16">
        <v>0.25</v>
      </c>
      <c r="BO8" s="16"/>
      <c r="BP8" s="16">
        <v>0.47407407407407398</v>
      </c>
      <c r="BQ8" s="16"/>
      <c r="BR8" s="16">
        <v>0.46366782006920398</v>
      </c>
      <c r="BS8" s="16"/>
      <c r="BT8" s="16">
        <v>0.48648648648648701</v>
      </c>
    </row>
    <row r="9" spans="2:72" ht="16" x14ac:dyDescent="0.2">
      <c r="B9" s="17" t="s">
        <v>292</v>
      </c>
      <c r="C9" s="16">
        <v>0.398809523809524</v>
      </c>
      <c r="D9" s="16">
        <v>0.32520325203251998</v>
      </c>
      <c r="E9" s="16">
        <v>0.38709677419354799</v>
      </c>
      <c r="F9" s="16">
        <v>0.22222222222222199</v>
      </c>
      <c r="G9" s="16">
        <v>0.44</v>
      </c>
      <c r="H9" s="16">
        <v>0.35294117647058798</v>
      </c>
      <c r="I9" s="16">
        <v>0.5</v>
      </c>
      <c r="J9" s="16">
        <v>0.57894736842105299</v>
      </c>
      <c r="K9" s="16">
        <v>0.63636363636363602</v>
      </c>
      <c r="L9" s="16">
        <v>0.5</v>
      </c>
      <c r="M9" s="16">
        <v>0.4</v>
      </c>
      <c r="N9" s="16">
        <v>0.15384615384615399</v>
      </c>
      <c r="O9" s="16">
        <v>0.5</v>
      </c>
      <c r="P9" s="16"/>
      <c r="Q9" s="16">
        <v>0</v>
      </c>
      <c r="R9" s="16">
        <v>0.28571428571428598</v>
      </c>
      <c r="S9" s="16">
        <v>0.5</v>
      </c>
      <c r="T9" s="16">
        <v>0.5</v>
      </c>
      <c r="U9" s="16">
        <v>0.42105263157894701</v>
      </c>
      <c r="V9" s="16">
        <v>0.5</v>
      </c>
      <c r="W9" s="16">
        <v>0.47058823529411797</v>
      </c>
      <c r="X9" s="16">
        <v>0.418604651162791</v>
      </c>
      <c r="Y9" s="16">
        <v>0.36571428571428599</v>
      </c>
      <c r="Z9" s="16"/>
      <c r="AA9" s="16">
        <v>0.44067796610169502</v>
      </c>
      <c r="AB9" s="16">
        <v>0.37614678899082599</v>
      </c>
      <c r="AC9" s="16"/>
      <c r="AD9" s="16">
        <v>0.3</v>
      </c>
      <c r="AE9" s="16">
        <v>0.36363636363636398</v>
      </c>
      <c r="AF9" s="16">
        <v>0.7</v>
      </c>
      <c r="AG9" s="16">
        <v>0.5</v>
      </c>
      <c r="AH9" s="16">
        <v>0.41666666666666702</v>
      </c>
      <c r="AI9" s="16">
        <v>0.41935483870967699</v>
      </c>
      <c r="AJ9" s="16">
        <v>0.39215686274509798</v>
      </c>
      <c r="AK9" s="16">
        <v>0.238095238095238</v>
      </c>
      <c r="AL9" s="16">
        <v>0.44</v>
      </c>
      <c r="AM9" s="16">
        <v>0.42307692307692302</v>
      </c>
      <c r="AN9" s="16"/>
      <c r="AO9" s="16">
        <v>0.47368421052631599</v>
      </c>
      <c r="AP9" s="16">
        <v>0.39560439560439598</v>
      </c>
      <c r="AQ9" s="16">
        <v>0.40789473684210498</v>
      </c>
      <c r="AR9" s="16">
        <v>0.31578947368421101</v>
      </c>
      <c r="AS9" s="16">
        <v>0.28125</v>
      </c>
      <c r="AT9" s="16">
        <v>0</v>
      </c>
      <c r="AU9" s="16"/>
      <c r="AV9" s="16">
        <v>0</v>
      </c>
      <c r="AW9" s="16">
        <v>1</v>
      </c>
      <c r="AX9" s="16">
        <v>0.30434782608695699</v>
      </c>
      <c r="AY9" s="16">
        <v>0.5</v>
      </c>
      <c r="AZ9" s="16" t="s">
        <v>134</v>
      </c>
      <c r="BA9" s="16">
        <v>0.42857142857142899</v>
      </c>
      <c r="BB9" s="16">
        <v>0.33333333333333298</v>
      </c>
      <c r="BC9" s="16">
        <v>0.5</v>
      </c>
      <c r="BD9" s="16">
        <v>1</v>
      </c>
      <c r="BE9" s="16">
        <v>0.348314606741573</v>
      </c>
      <c r="BF9" s="16">
        <v>0.5</v>
      </c>
      <c r="BG9" s="16">
        <v>0.5</v>
      </c>
      <c r="BH9" s="16">
        <v>0.42424242424242398</v>
      </c>
      <c r="BI9" s="16">
        <v>0.2</v>
      </c>
      <c r="BJ9" s="16">
        <v>0.85714285714285698</v>
      </c>
      <c r="BK9" s="16">
        <v>0.46153846153846201</v>
      </c>
      <c r="BL9" s="16">
        <v>0.4</v>
      </c>
      <c r="BM9" s="16">
        <v>0.25</v>
      </c>
      <c r="BN9" s="16">
        <v>0.41666666666666702</v>
      </c>
      <c r="BO9" s="16"/>
      <c r="BP9" s="16">
        <v>0.39629629629629598</v>
      </c>
      <c r="BQ9" s="16"/>
      <c r="BR9" s="16">
        <v>0.39446366782006898</v>
      </c>
      <c r="BS9" s="16"/>
      <c r="BT9" s="16">
        <v>0.37837837837837801</v>
      </c>
    </row>
    <row r="10" spans="2:72" ht="32" x14ac:dyDescent="0.2">
      <c r="B10" s="17" t="s">
        <v>293</v>
      </c>
      <c r="C10" s="16">
        <v>0.110119047619048</v>
      </c>
      <c r="D10" s="16">
        <v>8.9430894308943104E-2</v>
      </c>
      <c r="E10" s="16">
        <v>0.19354838709677399</v>
      </c>
      <c r="F10" s="16">
        <v>0.11111111111111099</v>
      </c>
      <c r="G10" s="16">
        <v>0</v>
      </c>
      <c r="H10" s="16">
        <v>5.8823529411764698E-2</v>
      </c>
      <c r="I10" s="16">
        <v>7.8947368421052599E-2</v>
      </c>
      <c r="J10" s="16">
        <v>0.157894736842105</v>
      </c>
      <c r="K10" s="16">
        <v>9.0909090909090898E-2</v>
      </c>
      <c r="L10" s="16">
        <v>0.17647058823529399</v>
      </c>
      <c r="M10" s="16">
        <v>0.3</v>
      </c>
      <c r="N10" s="16">
        <v>7.69230769230769E-2</v>
      </c>
      <c r="O10" s="16">
        <v>0.16666666666666699</v>
      </c>
      <c r="P10" s="16"/>
      <c r="Q10" s="16">
        <v>0.16666666666666699</v>
      </c>
      <c r="R10" s="16">
        <v>0.42857142857142899</v>
      </c>
      <c r="S10" s="16">
        <v>0.125</v>
      </c>
      <c r="T10" s="16">
        <v>6.25E-2</v>
      </c>
      <c r="U10" s="16">
        <v>0.31578947368421101</v>
      </c>
      <c r="V10" s="16">
        <v>0</v>
      </c>
      <c r="W10" s="16">
        <v>0.26470588235294101</v>
      </c>
      <c r="X10" s="16">
        <v>9.3023255813953501E-2</v>
      </c>
      <c r="Y10" s="16">
        <v>6.8571428571428603E-2</v>
      </c>
      <c r="Z10" s="16"/>
      <c r="AA10" s="16">
        <v>0.177966101694915</v>
      </c>
      <c r="AB10" s="16">
        <v>7.3394495412843999E-2</v>
      </c>
      <c r="AC10" s="16"/>
      <c r="AD10" s="16">
        <v>0.15</v>
      </c>
      <c r="AE10" s="16">
        <v>9.0909090909090898E-2</v>
      </c>
      <c r="AF10" s="16">
        <v>0.2</v>
      </c>
      <c r="AG10" s="16">
        <v>0.11111111111111099</v>
      </c>
      <c r="AH10" s="16">
        <v>0.125</v>
      </c>
      <c r="AI10" s="16">
        <v>0.12903225806451599</v>
      </c>
      <c r="AJ10" s="16">
        <v>7.8431372549019607E-2</v>
      </c>
      <c r="AK10" s="16">
        <v>0.14285714285714299</v>
      </c>
      <c r="AL10" s="16">
        <v>0.1</v>
      </c>
      <c r="AM10" s="16">
        <v>8.9743589743589702E-2</v>
      </c>
      <c r="AN10" s="16"/>
      <c r="AO10" s="16">
        <v>0.13684210526315799</v>
      </c>
      <c r="AP10" s="16">
        <v>0.13186813186813201</v>
      </c>
      <c r="AQ10" s="16">
        <v>6.5789473684210495E-2</v>
      </c>
      <c r="AR10" s="16">
        <v>0.157894736842105</v>
      </c>
      <c r="AS10" s="16">
        <v>0</v>
      </c>
      <c r="AT10" s="16">
        <v>0.5</v>
      </c>
      <c r="AU10" s="16"/>
      <c r="AV10" s="16">
        <v>0</v>
      </c>
      <c r="AW10" s="16">
        <v>0</v>
      </c>
      <c r="AX10" s="16">
        <v>6.5217391304347797E-2</v>
      </c>
      <c r="AY10" s="16">
        <v>0</v>
      </c>
      <c r="AZ10" s="16" t="s">
        <v>134</v>
      </c>
      <c r="BA10" s="16">
        <v>0</v>
      </c>
      <c r="BB10" s="16">
        <v>6.0606060606060601E-2</v>
      </c>
      <c r="BC10" s="16">
        <v>0.16666666666666699</v>
      </c>
      <c r="BD10" s="16">
        <v>0</v>
      </c>
      <c r="BE10" s="16">
        <v>0.112359550561798</v>
      </c>
      <c r="BF10" s="16">
        <v>0.125</v>
      </c>
      <c r="BG10" s="16">
        <v>0.33333333333333298</v>
      </c>
      <c r="BH10" s="16">
        <v>6.0606060606060601E-2</v>
      </c>
      <c r="BI10" s="16">
        <v>0.2</v>
      </c>
      <c r="BJ10" s="16">
        <v>0</v>
      </c>
      <c r="BK10" s="16">
        <v>0.30769230769230799</v>
      </c>
      <c r="BL10" s="16">
        <v>0.133333333333333</v>
      </c>
      <c r="BM10" s="16">
        <v>0.25</v>
      </c>
      <c r="BN10" s="16">
        <v>0.25</v>
      </c>
      <c r="BO10" s="16"/>
      <c r="BP10" s="16">
        <v>0.10740740740740699</v>
      </c>
      <c r="BQ10" s="16"/>
      <c r="BR10" s="16">
        <v>0.10726643598615899</v>
      </c>
      <c r="BS10" s="16"/>
      <c r="BT10" s="16">
        <v>0.103603603603604</v>
      </c>
    </row>
    <row r="11" spans="2:72" ht="16" x14ac:dyDescent="0.2">
      <c r="B11" s="17" t="s">
        <v>294</v>
      </c>
      <c r="C11" s="16">
        <v>2.0833333333333301E-2</v>
      </c>
      <c r="D11" s="16">
        <v>4.8780487804878099E-2</v>
      </c>
      <c r="E11" s="16">
        <v>0</v>
      </c>
      <c r="F11" s="16">
        <v>0</v>
      </c>
      <c r="G11" s="16">
        <v>0</v>
      </c>
      <c r="H11" s="16">
        <v>0</v>
      </c>
      <c r="I11" s="16">
        <v>0</v>
      </c>
      <c r="J11" s="16">
        <v>5.2631578947368397E-2</v>
      </c>
      <c r="K11" s="16">
        <v>0</v>
      </c>
      <c r="L11" s="16">
        <v>0</v>
      </c>
      <c r="M11" s="16">
        <v>0</v>
      </c>
      <c r="N11" s="16">
        <v>0</v>
      </c>
      <c r="O11" s="16">
        <v>0</v>
      </c>
      <c r="P11" s="16"/>
      <c r="Q11" s="16">
        <v>0</v>
      </c>
      <c r="R11" s="16">
        <v>0</v>
      </c>
      <c r="S11" s="16">
        <v>0</v>
      </c>
      <c r="T11" s="16">
        <v>0.125</v>
      </c>
      <c r="U11" s="16">
        <v>0</v>
      </c>
      <c r="V11" s="16">
        <v>0</v>
      </c>
      <c r="W11" s="16">
        <v>2.9411764705882401E-2</v>
      </c>
      <c r="X11" s="16">
        <v>0</v>
      </c>
      <c r="Y11" s="16">
        <v>2.2857142857142899E-2</v>
      </c>
      <c r="Z11" s="16"/>
      <c r="AA11" s="16">
        <v>2.5423728813559299E-2</v>
      </c>
      <c r="AB11" s="16">
        <v>1.8348623853211E-2</v>
      </c>
      <c r="AC11" s="16"/>
      <c r="AD11" s="16">
        <v>0.05</v>
      </c>
      <c r="AE11" s="16">
        <v>0</v>
      </c>
      <c r="AF11" s="16">
        <v>0</v>
      </c>
      <c r="AG11" s="16">
        <v>0</v>
      </c>
      <c r="AH11" s="16">
        <v>0</v>
      </c>
      <c r="AI11" s="16">
        <v>3.2258064516128997E-2</v>
      </c>
      <c r="AJ11" s="16">
        <v>5.8823529411764698E-2</v>
      </c>
      <c r="AK11" s="16">
        <v>0</v>
      </c>
      <c r="AL11" s="16">
        <v>0</v>
      </c>
      <c r="AM11" s="16">
        <v>2.5641025641025599E-2</v>
      </c>
      <c r="AN11" s="16"/>
      <c r="AO11" s="16">
        <v>3.1578947368421102E-2</v>
      </c>
      <c r="AP11" s="16">
        <v>2.1978021978022001E-2</v>
      </c>
      <c r="AQ11" s="16">
        <v>1.3157894736842099E-2</v>
      </c>
      <c r="AR11" s="16">
        <v>2.6315789473684199E-2</v>
      </c>
      <c r="AS11" s="16">
        <v>0</v>
      </c>
      <c r="AT11" s="16">
        <v>0</v>
      </c>
      <c r="AU11" s="16"/>
      <c r="AV11" s="16">
        <v>0</v>
      </c>
      <c r="AW11" s="16">
        <v>0</v>
      </c>
      <c r="AX11" s="16">
        <v>2.1739130434782601E-2</v>
      </c>
      <c r="AY11" s="16">
        <v>0</v>
      </c>
      <c r="AZ11" s="16" t="s">
        <v>134</v>
      </c>
      <c r="BA11" s="16">
        <v>0</v>
      </c>
      <c r="BB11" s="16">
        <v>3.03030303030303E-2</v>
      </c>
      <c r="BC11" s="16">
        <v>0</v>
      </c>
      <c r="BD11" s="16">
        <v>0</v>
      </c>
      <c r="BE11" s="16">
        <v>1.1235955056179799E-2</v>
      </c>
      <c r="BF11" s="16">
        <v>2.5000000000000001E-2</v>
      </c>
      <c r="BG11" s="16">
        <v>0</v>
      </c>
      <c r="BH11" s="16">
        <v>3.03030303030303E-2</v>
      </c>
      <c r="BI11" s="16">
        <v>0</v>
      </c>
      <c r="BJ11" s="16">
        <v>0</v>
      </c>
      <c r="BK11" s="16">
        <v>0.15384615384615399</v>
      </c>
      <c r="BL11" s="16">
        <v>0</v>
      </c>
      <c r="BM11" s="16">
        <v>0</v>
      </c>
      <c r="BN11" s="16">
        <v>0</v>
      </c>
      <c r="BO11" s="16"/>
      <c r="BP11" s="16">
        <v>1.1111111111111099E-2</v>
      </c>
      <c r="BQ11" s="16"/>
      <c r="BR11" s="16">
        <v>2.42214532871972E-2</v>
      </c>
      <c r="BS11" s="16"/>
      <c r="BT11" s="16">
        <v>1.8018018018018001E-2</v>
      </c>
    </row>
    <row r="12" spans="2:72" ht="16" x14ac:dyDescent="0.2">
      <c r="B12" s="17" t="s">
        <v>295</v>
      </c>
      <c r="C12" s="16">
        <v>8.9285714285714298E-3</v>
      </c>
      <c r="D12" s="16">
        <v>1.6260162601626001E-2</v>
      </c>
      <c r="E12" s="16">
        <v>0</v>
      </c>
      <c r="F12" s="16">
        <v>0</v>
      </c>
      <c r="G12" s="16">
        <v>0</v>
      </c>
      <c r="H12" s="16">
        <v>0</v>
      </c>
      <c r="I12" s="16">
        <v>2.6315789473684199E-2</v>
      </c>
      <c r="J12" s="16">
        <v>0</v>
      </c>
      <c r="K12" s="16">
        <v>0</v>
      </c>
      <c r="L12" s="16">
        <v>0</v>
      </c>
      <c r="M12" s="16">
        <v>0</v>
      </c>
      <c r="N12" s="16">
        <v>0</v>
      </c>
      <c r="O12" s="16">
        <v>0</v>
      </c>
      <c r="P12" s="16"/>
      <c r="Q12" s="16">
        <v>0.16666666666666699</v>
      </c>
      <c r="R12" s="16">
        <v>0</v>
      </c>
      <c r="S12" s="16">
        <v>0</v>
      </c>
      <c r="T12" s="16">
        <v>0</v>
      </c>
      <c r="U12" s="16">
        <v>0</v>
      </c>
      <c r="V12" s="16">
        <v>0</v>
      </c>
      <c r="W12" s="16">
        <v>0</v>
      </c>
      <c r="X12" s="16">
        <v>2.32558139534884E-2</v>
      </c>
      <c r="Y12" s="16">
        <v>5.7142857142857099E-3</v>
      </c>
      <c r="Z12" s="16"/>
      <c r="AA12" s="16">
        <v>8.4745762711864406E-3</v>
      </c>
      <c r="AB12" s="16">
        <v>9.1743119266055103E-3</v>
      </c>
      <c r="AC12" s="16"/>
      <c r="AD12" s="16">
        <v>0</v>
      </c>
      <c r="AE12" s="16">
        <v>0</v>
      </c>
      <c r="AF12" s="16">
        <v>0</v>
      </c>
      <c r="AG12" s="16">
        <v>0</v>
      </c>
      <c r="AH12" s="16">
        <v>4.1666666666666699E-2</v>
      </c>
      <c r="AI12" s="16">
        <v>0</v>
      </c>
      <c r="AJ12" s="16">
        <v>3.9215686274509803E-2</v>
      </c>
      <c r="AK12" s="16">
        <v>0</v>
      </c>
      <c r="AL12" s="16">
        <v>0</v>
      </c>
      <c r="AM12" s="16">
        <v>0</v>
      </c>
      <c r="AN12" s="16"/>
      <c r="AO12" s="16">
        <v>1.05263157894737E-2</v>
      </c>
      <c r="AP12" s="16">
        <v>1.0989010989011E-2</v>
      </c>
      <c r="AQ12" s="16">
        <v>1.3157894736842099E-2</v>
      </c>
      <c r="AR12" s="16">
        <v>0</v>
      </c>
      <c r="AS12" s="16">
        <v>0</v>
      </c>
      <c r="AT12" s="16">
        <v>0</v>
      </c>
      <c r="AU12" s="16"/>
      <c r="AV12" s="16">
        <v>0</v>
      </c>
      <c r="AW12" s="16">
        <v>0</v>
      </c>
      <c r="AX12" s="16">
        <v>0</v>
      </c>
      <c r="AY12" s="16">
        <v>0</v>
      </c>
      <c r="AZ12" s="16" t="s">
        <v>134</v>
      </c>
      <c r="BA12" s="16">
        <v>0</v>
      </c>
      <c r="BB12" s="16">
        <v>0</v>
      </c>
      <c r="BC12" s="16">
        <v>0</v>
      </c>
      <c r="BD12" s="16">
        <v>0</v>
      </c>
      <c r="BE12" s="16">
        <v>1.1235955056179799E-2</v>
      </c>
      <c r="BF12" s="16">
        <v>0</v>
      </c>
      <c r="BG12" s="16">
        <v>0</v>
      </c>
      <c r="BH12" s="16">
        <v>0</v>
      </c>
      <c r="BI12" s="16">
        <v>0</v>
      </c>
      <c r="BJ12" s="16">
        <v>0</v>
      </c>
      <c r="BK12" s="16">
        <v>0</v>
      </c>
      <c r="BL12" s="16">
        <v>0</v>
      </c>
      <c r="BM12" s="16">
        <v>0.125</v>
      </c>
      <c r="BN12" s="16">
        <v>8.3333333333333301E-2</v>
      </c>
      <c r="BO12" s="16"/>
      <c r="BP12" s="16">
        <v>7.4074074074074103E-3</v>
      </c>
      <c r="BQ12" s="16"/>
      <c r="BR12" s="16">
        <v>1.03806228373702E-2</v>
      </c>
      <c r="BS12" s="16"/>
      <c r="BT12" s="16">
        <v>9.0090090090090107E-3</v>
      </c>
    </row>
    <row r="13" spans="2:72" ht="16" x14ac:dyDescent="0.2">
      <c r="B13" s="25" t="s">
        <v>90</v>
      </c>
      <c r="C13" s="24">
        <v>2.9761904761904799E-3</v>
      </c>
      <c r="D13" s="24">
        <v>8.1300813008130107E-3</v>
      </c>
      <c r="E13" s="24">
        <v>0</v>
      </c>
      <c r="F13" s="24">
        <v>0</v>
      </c>
      <c r="G13" s="24">
        <v>0</v>
      </c>
      <c r="H13" s="24">
        <v>0</v>
      </c>
      <c r="I13" s="24">
        <v>0</v>
      </c>
      <c r="J13" s="24">
        <v>0</v>
      </c>
      <c r="K13" s="24">
        <v>0</v>
      </c>
      <c r="L13" s="24">
        <v>0</v>
      </c>
      <c r="M13" s="24">
        <v>0</v>
      </c>
      <c r="N13" s="24">
        <v>0</v>
      </c>
      <c r="O13" s="24">
        <v>0</v>
      </c>
      <c r="P13" s="24"/>
      <c r="Q13" s="24">
        <v>0</v>
      </c>
      <c r="R13" s="24">
        <v>0</v>
      </c>
      <c r="S13" s="24">
        <v>0</v>
      </c>
      <c r="T13" s="24">
        <v>0</v>
      </c>
      <c r="U13" s="24">
        <v>0</v>
      </c>
      <c r="V13" s="24">
        <v>3.5714285714285698E-2</v>
      </c>
      <c r="W13" s="24">
        <v>0</v>
      </c>
      <c r="X13" s="24">
        <v>0</v>
      </c>
      <c r="Y13" s="24">
        <v>0</v>
      </c>
      <c r="Z13" s="24"/>
      <c r="AA13" s="24">
        <v>8.4745762711864406E-3</v>
      </c>
      <c r="AB13" s="24">
        <v>0</v>
      </c>
      <c r="AC13" s="24"/>
      <c r="AD13" s="24">
        <v>0</v>
      </c>
      <c r="AE13" s="24">
        <v>9.0909090909090898E-2</v>
      </c>
      <c r="AF13" s="24">
        <v>0</v>
      </c>
      <c r="AG13" s="24">
        <v>0</v>
      </c>
      <c r="AH13" s="24">
        <v>0</v>
      </c>
      <c r="AI13" s="24">
        <v>0</v>
      </c>
      <c r="AJ13" s="24">
        <v>0</v>
      </c>
      <c r="AK13" s="24">
        <v>0</v>
      </c>
      <c r="AL13" s="24">
        <v>0</v>
      </c>
      <c r="AM13" s="24">
        <v>0</v>
      </c>
      <c r="AN13" s="24"/>
      <c r="AO13" s="24">
        <v>0</v>
      </c>
      <c r="AP13" s="24">
        <v>0</v>
      </c>
      <c r="AQ13" s="24">
        <v>1.3157894736842099E-2</v>
      </c>
      <c r="AR13" s="24">
        <v>0</v>
      </c>
      <c r="AS13" s="24">
        <v>0</v>
      </c>
      <c r="AT13" s="24">
        <v>0</v>
      </c>
      <c r="AU13" s="24"/>
      <c r="AV13" s="24">
        <v>0</v>
      </c>
      <c r="AW13" s="24">
        <v>0</v>
      </c>
      <c r="AX13" s="24">
        <v>0</v>
      </c>
      <c r="AY13" s="24">
        <v>0</v>
      </c>
      <c r="AZ13" s="24" t="s">
        <v>134</v>
      </c>
      <c r="BA13" s="24">
        <v>0</v>
      </c>
      <c r="BB13" s="24">
        <v>0</v>
      </c>
      <c r="BC13" s="24">
        <v>0</v>
      </c>
      <c r="BD13" s="24">
        <v>0</v>
      </c>
      <c r="BE13" s="24">
        <v>1.1235955056179799E-2</v>
      </c>
      <c r="BF13" s="24">
        <v>0</v>
      </c>
      <c r="BG13" s="24">
        <v>0</v>
      </c>
      <c r="BH13" s="24">
        <v>0</v>
      </c>
      <c r="BI13" s="24">
        <v>0</v>
      </c>
      <c r="BJ13" s="24">
        <v>0</v>
      </c>
      <c r="BK13" s="24">
        <v>0</v>
      </c>
      <c r="BL13" s="24">
        <v>0</v>
      </c>
      <c r="BM13" s="24">
        <v>0</v>
      </c>
      <c r="BN13" s="24">
        <v>0</v>
      </c>
      <c r="BO13" s="24"/>
      <c r="BP13" s="24">
        <v>3.7037037037036999E-3</v>
      </c>
      <c r="BQ13" s="24"/>
      <c r="BR13" s="24">
        <v>0</v>
      </c>
      <c r="BS13" s="24"/>
      <c r="BT13" s="24">
        <v>4.5045045045045001E-3</v>
      </c>
    </row>
    <row r="14" spans="2:72" x14ac:dyDescent="0.2">
      <c r="B14" s="15" t="s">
        <v>361</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2:BT18"/>
  <sheetViews>
    <sheetView showGridLines="0" topLeftCell="A2" workbookViewId="0">
      <pane xSplit="2" topLeftCell="C1" activePane="topRight" state="frozen"/>
      <selection pane="topRight" activeCell="B6" sqref="B6"/>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340</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0.452380952380952</v>
      </c>
      <c r="D8" s="16">
        <v>0.47967479674796698</v>
      </c>
      <c r="E8" s="16">
        <v>0.32258064516128998</v>
      </c>
      <c r="F8" s="16">
        <v>0.44444444444444398</v>
      </c>
      <c r="G8" s="16">
        <v>0.44</v>
      </c>
      <c r="H8" s="16">
        <v>0.29411764705882398</v>
      </c>
      <c r="I8" s="16">
        <v>0.63157894736842102</v>
      </c>
      <c r="J8" s="16">
        <v>0.42105263157894701</v>
      </c>
      <c r="K8" s="16">
        <v>0.36363636363636398</v>
      </c>
      <c r="L8" s="16">
        <v>0.52941176470588203</v>
      </c>
      <c r="M8" s="16">
        <v>0.1</v>
      </c>
      <c r="N8" s="16">
        <v>0.46153846153846201</v>
      </c>
      <c r="O8" s="16">
        <v>0.33333333333333298</v>
      </c>
      <c r="P8" s="16"/>
      <c r="Q8" s="16">
        <v>0.33333333333333298</v>
      </c>
      <c r="R8" s="16">
        <v>0</v>
      </c>
      <c r="S8" s="16">
        <v>0.375</v>
      </c>
      <c r="T8" s="16">
        <v>0.4375</v>
      </c>
      <c r="U8" s="16">
        <v>0.47368421052631599</v>
      </c>
      <c r="V8" s="16">
        <v>0.35714285714285698</v>
      </c>
      <c r="W8" s="16">
        <v>0.32352941176470601</v>
      </c>
      <c r="X8" s="16">
        <v>0.39534883720930197</v>
      </c>
      <c r="Y8" s="16">
        <v>0.53142857142857103</v>
      </c>
      <c r="Z8" s="16"/>
      <c r="AA8" s="16">
        <v>0.355932203389831</v>
      </c>
      <c r="AB8" s="16">
        <v>0.50458715596330295</v>
      </c>
      <c r="AC8" s="16"/>
      <c r="AD8" s="16">
        <v>0.15</v>
      </c>
      <c r="AE8" s="16">
        <v>0.63636363636363602</v>
      </c>
      <c r="AF8" s="16">
        <v>0.3</v>
      </c>
      <c r="AG8" s="16">
        <v>0.44444444444444398</v>
      </c>
      <c r="AH8" s="16">
        <v>0.41666666666666702</v>
      </c>
      <c r="AI8" s="16">
        <v>0.38709677419354799</v>
      </c>
      <c r="AJ8" s="16">
        <v>0.41176470588235298</v>
      </c>
      <c r="AK8" s="16">
        <v>0.61904761904761896</v>
      </c>
      <c r="AL8" s="16">
        <v>0.52</v>
      </c>
      <c r="AM8" s="16">
        <v>0.46153846153846201</v>
      </c>
      <c r="AN8" s="16"/>
      <c r="AO8" s="16">
        <v>0.336842105263158</v>
      </c>
      <c r="AP8" s="16">
        <v>0.46153846153846201</v>
      </c>
      <c r="AQ8" s="16">
        <v>0.51315789473684204</v>
      </c>
      <c r="AR8" s="16">
        <v>0.42105263157894701</v>
      </c>
      <c r="AS8" s="16">
        <v>0.65625</v>
      </c>
      <c r="AT8" s="16">
        <v>0.5</v>
      </c>
      <c r="AU8" s="16"/>
      <c r="AV8" s="16">
        <v>1</v>
      </c>
      <c r="AW8" s="16">
        <v>0</v>
      </c>
      <c r="AX8" s="16">
        <v>0.65217391304347805</v>
      </c>
      <c r="AY8" s="16">
        <v>0.5</v>
      </c>
      <c r="AZ8" s="16" t="s">
        <v>134</v>
      </c>
      <c r="BA8" s="16">
        <v>0.64285714285714302</v>
      </c>
      <c r="BB8" s="16">
        <v>0.42424242424242398</v>
      </c>
      <c r="BC8" s="16">
        <v>0.16666666666666699</v>
      </c>
      <c r="BD8" s="16">
        <v>0.33333333333333298</v>
      </c>
      <c r="BE8" s="16">
        <v>0.49438202247190999</v>
      </c>
      <c r="BF8" s="16">
        <v>0.47499999999999998</v>
      </c>
      <c r="BG8" s="16">
        <v>0.33333333333333298</v>
      </c>
      <c r="BH8" s="16">
        <v>0.36363636363636398</v>
      </c>
      <c r="BI8" s="16">
        <v>0.4</v>
      </c>
      <c r="BJ8" s="16">
        <v>0.28571428571428598</v>
      </c>
      <c r="BK8" s="16">
        <v>0</v>
      </c>
      <c r="BL8" s="16">
        <v>0.53333333333333299</v>
      </c>
      <c r="BM8" s="16">
        <v>0.25</v>
      </c>
      <c r="BN8" s="16">
        <v>0.25</v>
      </c>
      <c r="BO8" s="16"/>
      <c r="BP8" s="16">
        <v>0.47037037037036999</v>
      </c>
      <c r="BQ8" s="16"/>
      <c r="BR8" s="16">
        <v>0.46020761245674702</v>
      </c>
      <c r="BS8" s="16"/>
      <c r="BT8" s="16">
        <v>0.49549549549549499</v>
      </c>
    </row>
    <row r="9" spans="2:72" ht="16" x14ac:dyDescent="0.2">
      <c r="B9" s="17" t="s">
        <v>292</v>
      </c>
      <c r="C9" s="16">
        <v>0.40178571428571402</v>
      </c>
      <c r="D9" s="16">
        <v>0.41463414634146301</v>
      </c>
      <c r="E9" s="16">
        <v>0.483870967741935</v>
      </c>
      <c r="F9" s="16">
        <v>0.33333333333333298</v>
      </c>
      <c r="G9" s="16">
        <v>0.4</v>
      </c>
      <c r="H9" s="16">
        <v>0.47058823529411797</v>
      </c>
      <c r="I9" s="16">
        <v>0.21052631578947401</v>
      </c>
      <c r="J9" s="16">
        <v>0.31578947368421101</v>
      </c>
      <c r="K9" s="16">
        <v>0.45454545454545497</v>
      </c>
      <c r="L9" s="16">
        <v>0.41176470588235298</v>
      </c>
      <c r="M9" s="16">
        <v>0.8</v>
      </c>
      <c r="N9" s="16">
        <v>0.30769230769230799</v>
      </c>
      <c r="O9" s="16">
        <v>0.5</v>
      </c>
      <c r="P9" s="16"/>
      <c r="Q9" s="16">
        <v>0.5</v>
      </c>
      <c r="R9" s="16">
        <v>0.42857142857142899</v>
      </c>
      <c r="S9" s="16">
        <v>0.5</v>
      </c>
      <c r="T9" s="16">
        <v>0.3125</v>
      </c>
      <c r="U9" s="16">
        <v>0.42105263157894701</v>
      </c>
      <c r="V9" s="16">
        <v>0.46428571428571402</v>
      </c>
      <c r="W9" s="16">
        <v>0.38235294117647101</v>
      </c>
      <c r="X9" s="16">
        <v>0.44186046511627902</v>
      </c>
      <c r="Y9" s="16">
        <v>0.38285714285714301</v>
      </c>
      <c r="Z9" s="16"/>
      <c r="AA9" s="16">
        <v>0.41525423728813599</v>
      </c>
      <c r="AB9" s="16">
        <v>0.394495412844037</v>
      </c>
      <c r="AC9" s="16"/>
      <c r="AD9" s="16">
        <v>0.55000000000000004</v>
      </c>
      <c r="AE9" s="16">
        <v>0.18181818181818199</v>
      </c>
      <c r="AF9" s="16">
        <v>0.4</v>
      </c>
      <c r="AG9" s="16">
        <v>0.38888888888888901</v>
      </c>
      <c r="AH9" s="16">
        <v>0.41666666666666702</v>
      </c>
      <c r="AI9" s="16">
        <v>0.483870967741935</v>
      </c>
      <c r="AJ9" s="16">
        <v>0.43137254901960798</v>
      </c>
      <c r="AK9" s="16">
        <v>0.214285714285714</v>
      </c>
      <c r="AL9" s="16">
        <v>0.36</v>
      </c>
      <c r="AM9" s="16">
        <v>0.47435897435897401</v>
      </c>
      <c r="AN9" s="16"/>
      <c r="AO9" s="16">
        <v>0.42105263157894701</v>
      </c>
      <c r="AP9" s="16">
        <v>0.42857142857142899</v>
      </c>
      <c r="AQ9" s="16">
        <v>0.355263157894737</v>
      </c>
      <c r="AR9" s="16">
        <v>0.47368421052631599</v>
      </c>
      <c r="AS9" s="16">
        <v>0.3125</v>
      </c>
      <c r="AT9" s="16">
        <v>0.5</v>
      </c>
      <c r="AU9" s="16"/>
      <c r="AV9" s="16">
        <v>0</v>
      </c>
      <c r="AW9" s="16">
        <v>0</v>
      </c>
      <c r="AX9" s="16">
        <v>0.23913043478260901</v>
      </c>
      <c r="AY9" s="16">
        <v>0.5</v>
      </c>
      <c r="AZ9" s="16" t="s">
        <v>134</v>
      </c>
      <c r="BA9" s="16">
        <v>0.35714285714285698</v>
      </c>
      <c r="BB9" s="16">
        <v>0.42424242424242398</v>
      </c>
      <c r="BC9" s="16">
        <v>0.83333333333333304</v>
      </c>
      <c r="BD9" s="16">
        <v>0.66666666666666696</v>
      </c>
      <c r="BE9" s="16">
        <v>0.33707865168539303</v>
      </c>
      <c r="BF9" s="16">
        <v>0.375</v>
      </c>
      <c r="BG9" s="16">
        <v>0.33333333333333298</v>
      </c>
      <c r="BH9" s="16">
        <v>0.54545454545454497</v>
      </c>
      <c r="BI9" s="16">
        <v>0.6</v>
      </c>
      <c r="BJ9" s="16">
        <v>0.71428571428571397</v>
      </c>
      <c r="BK9" s="16">
        <v>0.76923076923076905</v>
      </c>
      <c r="BL9" s="16">
        <v>0.266666666666667</v>
      </c>
      <c r="BM9" s="16">
        <v>0.375</v>
      </c>
      <c r="BN9" s="16">
        <v>0.5</v>
      </c>
      <c r="BO9" s="16"/>
      <c r="BP9" s="16">
        <v>0.38888888888888901</v>
      </c>
      <c r="BQ9" s="16"/>
      <c r="BR9" s="16">
        <v>0.41176470588235298</v>
      </c>
      <c r="BS9" s="16"/>
      <c r="BT9" s="16">
        <v>0.36486486486486502</v>
      </c>
    </row>
    <row r="10" spans="2:72" ht="32" x14ac:dyDescent="0.2">
      <c r="B10" s="17" t="s">
        <v>293</v>
      </c>
      <c r="C10" s="16">
        <v>0.104166666666667</v>
      </c>
      <c r="D10" s="16">
        <v>6.50406504065041E-2</v>
      </c>
      <c r="E10" s="16">
        <v>0.12903225806451599</v>
      </c>
      <c r="F10" s="16">
        <v>0.11111111111111099</v>
      </c>
      <c r="G10" s="16">
        <v>0.16</v>
      </c>
      <c r="H10" s="16">
        <v>0.17647058823529399</v>
      </c>
      <c r="I10" s="16">
        <v>0.157894736842105</v>
      </c>
      <c r="J10" s="16">
        <v>5.2631578947368397E-2</v>
      </c>
      <c r="K10" s="16">
        <v>9.0909090909090898E-2</v>
      </c>
      <c r="L10" s="16">
        <v>5.8823529411764698E-2</v>
      </c>
      <c r="M10" s="16">
        <v>0.1</v>
      </c>
      <c r="N10" s="16">
        <v>0.230769230769231</v>
      </c>
      <c r="O10" s="16">
        <v>0.16666666666666699</v>
      </c>
      <c r="P10" s="16"/>
      <c r="Q10" s="16">
        <v>0</v>
      </c>
      <c r="R10" s="16">
        <v>0.57142857142857095</v>
      </c>
      <c r="S10" s="16">
        <v>0</v>
      </c>
      <c r="T10" s="16">
        <v>0.25</v>
      </c>
      <c r="U10" s="16">
        <v>0</v>
      </c>
      <c r="V10" s="16">
        <v>0.107142857142857</v>
      </c>
      <c r="W10" s="16">
        <v>0.17647058823529399</v>
      </c>
      <c r="X10" s="16">
        <v>0.13953488372093001</v>
      </c>
      <c r="Y10" s="16">
        <v>6.8571428571428603E-2</v>
      </c>
      <c r="Z10" s="16"/>
      <c r="AA10" s="16">
        <v>0.144067796610169</v>
      </c>
      <c r="AB10" s="16">
        <v>8.2568807339449504E-2</v>
      </c>
      <c r="AC10" s="16"/>
      <c r="AD10" s="16">
        <v>0.3</v>
      </c>
      <c r="AE10" s="16">
        <v>9.0909090909090898E-2</v>
      </c>
      <c r="AF10" s="16">
        <v>0.2</v>
      </c>
      <c r="AG10" s="16">
        <v>0.16666666666666699</v>
      </c>
      <c r="AH10" s="16">
        <v>4.1666666666666699E-2</v>
      </c>
      <c r="AI10" s="16">
        <v>9.6774193548387094E-2</v>
      </c>
      <c r="AJ10" s="16">
        <v>9.8039215686274495E-2</v>
      </c>
      <c r="AK10" s="16">
        <v>0.119047619047619</v>
      </c>
      <c r="AL10" s="16">
        <v>0.08</v>
      </c>
      <c r="AM10" s="16">
        <v>6.4102564102564097E-2</v>
      </c>
      <c r="AN10" s="16"/>
      <c r="AO10" s="16">
        <v>0.168421052631579</v>
      </c>
      <c r="AP10" s="16">
        <v>7.69230769230769E-2</v>
      </c>
      <c r="AQ10" s="16">
        <v>0.105263157894737</v>
      </c>
      <c r="AR10" s="16">
        <v>5.2631578947368397E-2</v>
      </c>
      <c r="AS10" s="16">
        <v>3.125E-2</v>
      </c>
      <c r="AT10" s="16">
        <v>0</v>
      </c>
      <c r="AU10" s="16"/>
      <c r="AV10" s="16">
        <v>0</v>
      </c>
      <c r="AW10" s="16">
        <v>1</v>
      </c>
      <c r="AX10" s="16">
        <v>6.5217391304347797E-2</v>
      </c>
      <c r="AY10" s="16">
        <v>0</v>
      </c>
      <c r="AZ10" s="16" t="s">
        <v>134</v>
      </c>
      <c r="BA10" s="16">
        <v>0</v>
      </c>
      <c r="BB10" s="16">
        <v>9.0909090909090898E-2</v>
      </c>
      <c r="BC10" s="16">
        <v>0</v>
      </c>
      <c r="BD10" s="16">
        <v>0</v>
      </c>
      <c r="BE10" s="16">
        <v>0.14606741573033699</v>
      </c>
      <c r="BF10" s="16">
        <v>7.4999999999999997E-2</v>
      </c>
      <c r="BG10" s="16">
        <v>0.33333333333333298</v>
      </c>
      <c r="BH10" s="16">
        <v>6.0606060606060601E-2</v>
      </c>
      <c r="BI10" s="16">
        <v>0</v>
      </c>
      <c r="BJ10" s="16">
        <v>0</v>
      </c>
      <c r="BK10" s="16">
        <v>0.15384615384615399</v>
      </c>
      <c r="BL10" s="16">
        <v>6.6666666666666693E-2</v>
      </c>
      <c r="BM10" s="16">
        <v>0.25</v>
      </c>
      <c r="BN10" s="16">
        <v>0.25</v>
      </c>
      <c r="BO10" s="16"/>
      <c r="BP10" s="16">
        <v>0.10370370370370401</v>
      </c>
      <c r="BQ10" s="16"/>
      <c r="BR10" s="16">
        <v>8.3044982698961906E-2</v>
      </c>
      <c r="BS10" s="16"/>
      <c r="BT10" s="16">
        <v>0.103603603603604</v>
      </c>
    </row>
    <row r="11" spans="2:72" ht="16" x14ac:dyDescent="0.2">
      <c r="B11" s="17" t="s">
        <v>294</v>
      </c>
      <c r="C11" s="16">
        <v>3.8690476190476199E-2</v>
      </c>
      <c r="D11" s="16">
        <v>4.0650406504064998E-2</v>
      </c>
      <c r="E11" s="16">
        <v>6.4516129032258104E-2</v>
      </c>
      <c r="F11" s="16">
        <v>0.11111111111111099</v>
      </c>
      <c r="G11" s="16">
        <v>0</v>
      </c>
      <c r="H11" s="16">
        <v>5.8823529411764698E-2</v>
      </c>
      <c r="I11" s="16">
        <v>0</v>
      </c>
      <c r="J11" s="16">
        <v>0.21052631578947401</v>
      </c>
      <c r="K11" s="16">
        <v>0</v>
      </c>
      <c r="L11" s="16">
        <v>0</v>
      </c>
      <c r="M11" s="16">
        <v>0</v>
      </c>
      <c r="N11" s="16">
        <v>0</v>
      </c>
      <c r="O11" s="16">
        <v>0</v>
      </c>
      <c r="P11" s="16"/>
      <c r="Q11" s="16">
        <v>0.16666666666666699</v>
      </c>
      <c r="R11" s="16">
        <v>0</v>
      </c>
      <c r="S11" s="16">
        <v>0.125</v>
      </c>
      <c r="T11" s="16">
        <v>0</v>
      </c>
      <c r="U11" s="16">
        <v>0.105263157894737</v>
      </c>
      <c r="V11" s="16">
        <v>3.5714285714285698E-2</v>
      </c>
      <c r="W11" s="16">
        <v>0.11764705882352899</v>
      </c>
      <c r="X11" s="16">
        <v>2.32558139534884E-2</v>
      </c>
      <c r="Y11" s="16">
        <v>1.7142857142857099E-2</v>
      </c>
      <c r="Z11" s="16"/>
      <c r="AA11" s="16">
        <v>7.6271186440677999E-2</v>
      </c>
      <c r="AB11" s="16">
        <v>1.8348623853211E-2</v>
      </c>
      <c r="AC11" s="16"/>
      <c r="AD11" s="16">
        <v>0</v>
      </c>
      <c r="AE11" s="16">
        <v>9.0909090909090898E-2</v>
      </c>
      <c r="AF11" s="16">
        <v>0.1</v>
      </c>
      <c r="AG11" s="16">
        <v>0</v>
      </c>
      <c r="AH11" s="16">
        <v>0.125</v>
      </c>
      <c r="AI11" s="16">
        <v>0</v>
      </c>
      <c r="AJ11" s="16">
        <v>5.8823529411764698E-2</v>
      </c>
      <c r="AK11" s="16">
        <v>4.7619047619047603E-2</v>
      </c>
      <c r="AL11" s="16">
        <v>0.04</v>
      </c>
      <c r="AM11" s="16">
        <v>0</v>
      </c>
      <c r="AN11" s="16"/>
      <c r="AO11" s="16">
        <v>7.3684210526315796E-2</v>
      </c>
      <c r="AP11" s="16">
        <v>2.1978021978022001E-2</v>
      </c>
      <c r="AQ11" s="16">
        <v>2.6315789473684199E-2</v>
      </c>
      <c r="AR11" s="16">
        <v>5.2631578947368397E-2</v>
      </c>
      <c r="AS11" s="16">
        <v>0</v>
      </c>
      <c r="AT11" s="16">
        <v>0</v>
      </c>
      <c r="AU11" s="16"/>
      <c r="AV11" s="16">
        <v>0</v>
      </c>
      <c r="AW11" s="16">
        <v>0</v>
      </c>
      <c r="AX11" s="16">
        <v>2.1739130434782601E-2</v>
      </c>
      <c r="AY11" s="16">
        <v>0</v>
      </c>
      <c r="AZ11" s="16" t="s">
        <v>134</v>
      </c>
      <c r="BA11" s="16">
        <v>0</v>
      </c>
      <c r="BB11" s="16">
        <v>6.0606060606060601E-2</v>
      </c>
      <c r="BC11" s="16">
        <v>0</v>
      </c>
      <c r="BD11" s="16">
        <v>0</v>
      </c>
      <c r="BE11" s="16">
        <v>2.2471910112359501E-2</v>
      </c>
      <c r="BF11" s="16">
        <v>7.4999999999999997E-2</v>
      </c>
      <c r="BG11" s="16">
        <v>0</v>
      </c>
      <c r="BH11" s="16">
        <v>3.03030303030303E-2</v>
      </c>
      <c r="BI11" s="16">
        <v>0</v>
      </c>
      <c r="BJ11" s="16">
        <v>0</v>
      </c>
      <c r="BK11" s="16">
        <v>7.69230769230769E-2</v>
      </c>
      <c r="BL11" s="16">
        <v>0.133333333333333</v>
      </c>
      <c r="BM11" s="16">
        <v>0.125</v>
      </c>
      <c r="BN11" s="16">
        <v>0</v>
      </c>
      <c r="BO11" s="16"/>
      <c r="BP11" s="16">
        <v>3.3333333333333298E-2</v>
      </c>
      <c r="BQ11" s="16"/>
      <c r="BR11" s="16">
        <v>4.4982698961937698E-2</v>
      </c>
      <c r="BS11" s="16"/>
      <c r="BT11" s="16">
        <v>3.1531531531531501E-2</v>
      </c>
    </row>
    <row r="12" spans="2:72" ht="16" x14ac:dyDescent="0.2">
      <c r="B12" s="17" t="s">
        <v>295</v>
      </c>
      <c r="C12" s="16">
        <v>0</v>
      </c>
      <c r="D12" s="16">
        <v>0</v>
      </c>
      <c r="E12" s="16">
        <v>0</v>
      </c>
      <c r="F12" s="16">
        <v>0</v>
      </c>
      <c r="G12" s="16">
        <v>0</v>
      </c>
      <c r="H12" s="16">
        <v>0</v>
      </c>
      <c r="I12" s="16">
        <v>0</v>
      </c>
      <c r="J12" s="16">
        <v>0</v>
      </c>
      <c r="K12" s="16">
        <v>0</v>
      </c>
      <c r="L12" s="16">
        <v>0</v>
      </c>
      <c r="M12" s="16">
        <v>0</v>
      </c>
      <c r="N12" s="16">
        <v>0</v>
      </c>
      <c r="O12" s="16">
        <v>0</v>
      </c>
      <c r="P12" s="16"/>
      <c r="Q12" s="16">
        <v>0</v>
      </c>
      <c r="R12" s="16">
        <v>0</v>
      </c>
      <c r="S12" s="16">
        <v>0</v>
      </c>
      <c r="T12" s="16">
        <v>0</v>
      </c>
      <c r="U12" s="16">
        <v>0</v>
      </c>
      <c r="V12" s="16">
        <v>0</v>
      </c>
      <c r="W12" s="16">
        <v>0</v>
      </c>
      <c r="X12" s="16">
        <v>0</v>
      </c>
      <c r="Y12" s="16">
        <v>0</v>
      </c>
      <c r="Z12" s="16"/>
      <c r="AA12" s="16">
        <v>0</v>
      </c>
      <c r="AB12" s="16">
        <v>0</v>
      </c>
      <c r="AC12" s="16"/>
      <c r="AD12" s="16">
        <v>0</v>
      </c>
      <c r="AE12" s="16">
        <v>0</v>
      </c>
      <c r="AF12" s="16">
        <v>0</v>
      </c>
      <c r="AG12" s="16">
        <v>0</v>
      </c>
      <c r="AH12" s="16">
        <v>0</v>
      </c>
      <c r="AI12" s="16">
        <v>0</v>
      </c>
      <c r="AJ12" s="16">
        <v>0</v>
      </c>
      <c r="AK12" s="16">
        <v>0</v>
      </c>
      <c r="AL12" s="16">
        <v>0</v>
      </c>
      <c r="AM12" s="16">
        <v>0</v>
      </c>
      <c r="AN12" s="16"/>
      <c r="AO12" s="16">
        <v>0</v>
      </c>
      <c r="AP12" s="16">
        <v>0</v>
      </c>
      <c r="AQ12" s="16">
        <v>0</v>
      </c>
      <c r="AR12" s="16">
        <v>0</v>
      </c>
      <c r="AS12" s="16">
        <v>0</v>
      </c>
      <c r="AT12" s="16">
        <v>0</v>
      </c>
      <c r="AU12" s="16"/>
      <c r="AV12" s="16">
        <v>0</v>
      </c>
      <c r="AW12" s="16">
        <v>0</v>
      </c>
      <c r="AX12" s="16">
        <v>0</v>
      </c>
      <c r="AY12" s="16">
        <v>0</v>
      </c>
      <c r="AZ12" s="16" t="s">
        <v>134</v>
      </c>
      <c r="BA12" s="16">
        <v>0</v>
      </c>
      <c r="BB12" s="16">
        <v>0</v>
      </c>
      <c r="BC12" s="16">
        <v>0</v>
      </c>
      <c r="BD12" s="16">
        <v>0</v>
      </c>
      <c r="BE12" s="16">
        <v>0</v>
      </c>
      <c r="BF12" s="16">
        <v>0</v>
      </c>
      <c r="BG12" s="16">
        <v>0</v>
      </c>
      <c r="BH12" s="16">
        <v>0</v>
      </c>
      <c r="BI12" s="16">
        <v>0</v>
      </c>
      <c r="BJ12" s="16">
        <v>0</v>
      </c>
      <c r="BK12" s="16">
        <v>0</v>
      </c>
      <c r="BL12" s="16">
        <v>0</v>
      </c>
      <c r="BM12" s="16">
        <v>0</v>
      </c>
      <c r="BN12" s="16">
        <v>0</v>
      </c>
      <c r="BO12" s="16"/>
      <c r="BP12" s="16">
        <v>0</v>
      </c>
      <c r="BQ12" s="16"/>
      <c r="BR12" s="16">
        <v>0</v>
      </c>
      <c r="BS12" s="16"/>
      <c r="BT12" s="16">
        <v>0</v>
      </c>
    </row>
    <row r="13" spans="2:72" ht="16" x14ac:dyDescent="0.2">
      <c r="B13" s="25" t="s">
        <v>90</v>
      </c>
      <c r="C13" s="24">
        <v>2.9761904761904799E-3</v>
      </c>
      <c r="D13" s="24">
        <v>0</v>
      </c>
      <c r="E13" s="24">
        <v>0</v>
      </c>
      <c r="F13" s="24">
        <v>0</v>
      </c>
      <c r="G13" s="24">
        <v>0</v>
      </c>
      <c r="H13" s="24">
        <v>0</v>
      </c>
      <c r="I13" s="24">
        <v>0</v>
      </c>
      <c r="J13" s="24">
        <v>0</v>
      </c>
      <c r="K13" s="24">
        <v>9.0909090909090898E-2</v>
      </c>
      <c r="L13" s="24">
        <v>0</v>
      </c>
      <c r="M13" s="24">
        <v>0</v>
      </c>
      <c r="N13" s="24">
        <v>0</v>
      </c>
      <c r="O13" s="24">
        <v>0</v>
      </c>
      <c r="P13" s="24"/>
      <c r="Q13" s="24">
        <v>0</v>
      </c>
      <c r="R13" s="24">
        <v>0</v>
      </c>
      <c r="S13" s="24">
        <v>0</v>
      </c>
      <c r="T13" s="24">
        <v>0</v>
      </c>
      <c r="U13" s="24">
        <v>0</v>
      </c>
      <c r="V13" s="24">
        <v>3.5714285714285698E-2</v>
      </c>
      <c r="W13" s="24">
        <v>0</v>
      </c>
      <c r="X13" s="24">
        <v>0</v>
      </c>
      <c r="Y13" s="24">
        <v>0</v>
      </c>
      <c r="Z13" s="24"/>
      <c r="AA13" s="24">
        <v>8.4745762711864406E-3</v>
      </c>
      <c r="AB13" s="24">
        <v>0</v>
      </c>
      <c r="AC13" s="24"/>
      <c r="AD13" s="24">
        <v>0</v>
      </c>
      <c r="AE13" s="24">
        <v>0</v>
      </c>
      <c r="AF13" s="24">
        <v>0</v>
      </c>
      <c r="AG13" s="24">
        <v>0</v>
      </c>
      <c r="AH13" s="24">
        <v>0</v>
      </c>
      <c r="AI13" s="24">
        <v>3.2258064516128997E-2</v>
      </c>
      <c r="AJ13" s="24">
        <v>0</v>
      </c>
      <c r="AK13" s="24">
        <v>0</v>
      </c>
      <c r="AL13" s="24">
        <v>0</v>
      </c>
      <c r="AM13" s="24">
        <v>0</v>
      </c>
      <c r="AN13" s="24"/>
      <c r="AO13" s="24">
        <v>0</v>
      </c>
      <c r="AP13" s="24">
        <v>1.0989010989011E-2</v>
      </c>
      <c r="AQ13" s="24">
        <v>0</v>
      </c>
      <c r="AR13" s="24">
        <v>0</v>
      </c>
      <c r="AS13" s="24">
        <v>0</v>
      </c>
      <c r="AT13" s="24">
        <v>0</v>
      </c>
      <c r="AU13" s="24"/>
      <c r="AV13" s="24">
        <v>0</v>
      </c>
      <c r="AW13" s="24">
        <v>0</v>
      </c>
      <c r="AX13" s="24">
        <v>2.1739130434782601E-2</v>
      </c>
      <c r="AY13" s="24">
        <v>0</v>
      </c>
      <c r="AZ13" s="24" t="s">
        <v>134</v>
      </c>
      <c r="BA13" s="24">
        <v>0</v>
      </c>
      <c r="BB13" s="24">
        <v>0</v>
      </c>
      <c r="BC13" s="24">
        <v>0</v>
      </c>
      <c r="BD13" s="24">
        <v>0</v>
      </c>
      <c r="BE13" s="24">
        <v>0</v>
      </c>
      <c r="BF13" s="24">
        <v>0</v>
      </c>
      <c r="BG13" s="24">
        <v>0</v>
      </c>
      <c r="BH13" s="24">
        <v>0</v>
      </c>
      <c r="BI13" s="24">
        <v>0</v>
      </c>
      <c r="BJ13" s="24">
        <v>0</v>
      </c>
      <c r="BK13" s="24">
        <v>0</v>
      </c>
      <c r="BL13" s="24">
        <v>0</v>
      </c>
      <c r="BM13" s="24">
        <v>0</v>
      </c>
      <c r="BN13" s="24">
        <v>0</v>
      </c>
      <c r="BO13" s="24"/>
      <c r="BP13" s="24">
        <v>3.7037037037036999E-3</v>
      </c>
      <c r="BQ13" s="24"/>
      <c r="BR13" s="24">
        <v>0</v>
      </c>
      <c r="BS13" s="24"/>
      <c r="BT13" s="24">
        <v>4.5045045045045001E-3</v>
      </c>
    </row>
    <row r="14" spans="2:72" x14ac:dyDescent="0.2">
      <c r="B14" s="15" t="s">
        <v>361</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2:BT18"/>
  <sheetViews>
    <sheetView showGridLines="0" topLeftCell="A10" workbookViewId="0">
      <pane xSplit="2" topLeftCell="C1" activePane="topRight" state="frozen"/>
      <selection pane="topRight" activeCell="B11" sqref="B11"/>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341</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0.422619047619048</v>
      </c>
      <c r="D8" s="16">
        <v>0.51219512195121997</v>
      </c>
      <c r="E8" s="16">
        <v>0.225806451612903</v>
      </c>
      <c r="F8" s="16">
        <v>0.44444444444444398</v>
      </c>
      <c r="G8" s="16">
        <v>0.28000000000000003</v>
      </c>
      <c r="H8" s="16">
        <v>0.35294117647058798</v>
      </c>
      <c r="I8" s="16">
        <v>0.44736842105263203</v>
      </c>
      <c r="J8" s="16">
        <v>0.105263157894737</v>
      </c>
      <c r="K8" s="16">
        <v>0.36363636363636398</v>
      </c>
      <c r="L8" s="16">
        <v>0.47058823529411797</v>
      </c>
      <c r="M8" s="16">
        <v>0.4</v>
      </c>
      <c r="N8" s="16">
        <v>0.76923076923076905</v>
      </c>
      <c r="O8" s="16">
        <v>0.33333333333333298</v>
      </c>
      <c r="P8" s="16"/>
      <c r="Q8" s="16">
        <v>0</v>
      </c>
      <c r="R8" s="16">
        <v>0</v>
      </c>
      <c r="S8" s="16">
        <v>0.625</v>
      </c>
      <c r="T8" s="16">
        <v>0.25</v>
      </c>
      <c r="U8" s="16">
        <v>0.26315789473684198</v>
      </c>
      <c r="V8" s="16">
        <v>0.28571428571428598</v>
      </c>
      <c r="W8" s="16">
        <v>0.23529411764705899</v>
      </c>
      <c r="X8" s="16">
        <v>0.51162790697674398</v>
      </c>
      <c r="Y8" s="16">
        <v>0.51428571428571401</v>
      </c>
      <c r="Z8" s="16"/>
      <c r="AA8" s="16">
        <v>0.25423728813559299</v>
      </c>
      <c r="AB8" s="16">
        <v>0.51376146788990795</v>
      </c>
      <c r="AC8" s="16"/>
      <c r="AD8" s="16">
        <v>0.1</v>
      </c>
      <c r="AE8" s="16">
        <v>0.36363636363636398</v>
      </c>
      <c r="AF8" s="16">
        <v>0</v>
      </c>
      <c r="AG8" s="16">
        <v>0.5</v>
      </c>
      <c r="AH8" s="16">
        <v>0.375</v>
      </c>
      <c r="AI8" s="16">
        <v>0.32258064516128998</v>
      </c>
      <c r="AJ8" s="16">
        <v>0.39215686274509798</v>
      </c>
      <c r="AK8" s="16">
        <v>0.476190476190476</v>
      </c>
      <c r="AL8" s="16">
        <v>0.4</v>
      </c>
      <c r="AM8" s="16">
        <v>0.61538461538461497</v>
      </c>
      <c r="AN8" s="16"/>
      <c r="AO8" s="16">
        <v>0.26315789473684198</v>
      </c>
      <c r="AP8" s="16">
        <v>0.47252747252747301</v>
      </c>
      <c r="AQ8" s="16">
        <v>0.34210526315789502</v>
      </c>
      <c r="AR8" s="16">
        <v>0.57894736842105299</v>
      </c>
      <c r="AS8" s="16">
        <v>0.75</v>
      </c>
      <c r="AT8" s="16">
        <v>0.5</v>
      </c>
      <c r="AU8" s="16"/>
      <c r="AV8" s="16">
        <v>0</v>
      </c>
      <c r="AW8" s="16">
        <v>0</v>
      </c>
      <c r="AX8" s="16">
        <v>0.67391304347826098</v>
      </c>
      <c r="AY8" s="16">
        <v>0.25</v>
      </c>
      <c r="AZ8" s="16" t="s">
        <v>134</v>
      </c>
      <c r="BA8" s="16">
        <v>0.64285714285714302</v>
      </c>
      <c r="BB8" s="16">
        <v>0.45454545454545497</v>
      </c>
      <c r="BC8" s="16">
        <v>0.33333333333333298</v>
      </c>
      <c r="BD8" s="16">
        <v>0.33333333333333298</v>
      </c>
      <c r="BE8" s="16">
        <v>0.39325842696629199</v>
      </c>
      <c r="BF8" s="16">
        <v>0.52500000000000002</v>
      </c>
      <c r="BG8" s="16">
        <v>0</v>
      </c>
      <c r="BH8" s="16">
        <v>0.39393939393939398</v>
      </c>
      <c r="BI8" s="16">
        <v>0.2</v>
      </c>
      <c r="BJ8" s="16">
        <v>0.28571428571428598</v>
      </c>
      <c r="BK8" s="16">
        <v>7.69230769230769E-2</v>
      </c>
      <c r="BL8" s="16">
        <v>0.33333333333333298</v>
      </c>
      <c r="BM8" s="16">
        <v>0.25</v>
      </c>
      <c r="BN8" s="16">
        <v>0.25</v>
      </c>
      <c r="BO8" s="16"/>
      <c r="BP8" s="16">
        <v>0.451851851851852</v>
      </c>
      <c r="BQ8" s="16"/>
      <c r="BR8" s="16">
        <v>0.43598615916955002</v>
      </c>
      <c r="BS8" s="16"/>
      <c r="BT8" s="16">
        <v>0.45495495495495503</v>
      </c>
    </row>
    <row r="9" spans="2:72" ht="16" x14ac:dyDescent="0.2">
      <c r="B9" s="17" t="s">
        <v>292</v>
      </c>
      <c r="C9" s="16">
        <v>0.39285714285714302</v>
      </c>
      <c r="D9" s="16">
        <v>0.37398373983739802</v>
      </c>
      <c r="E9" s="16">
        <v>0.35483870967741898</v>
      </c>
      <c r="F9" s="16">
        <v>0.33333333333333298</v>
      </c>
      <c r="G9" s="16">
        <v>0.56000000000000005</v>
      </c>
      <c r="H9" s="16">
        <v>0.29411764705882398</v>
      </c>
      <c r="I9" s="16">
        <v>0.42105263157894701</v>
      </c>
      <c r="J9" s="16">
        <v>0.57894736842105299</v>
      </c>
      <c r="K9" s="16">
        <v>0.45454545454545497</v>
      </c>
      <c r="L9" s="16">
        <v>0.41176470588235298</v>
      </c>
      <c r="M9" s="16">
        <v>0.2</v>
      </c>
      <c r="N9" s="16">
        <v>0.15384615384615399</v>
      </c>
      <c r="O9" s="16">
        <v>0.5</v>
      </c>
      <c r="P9" s="16"/>
      <c r="Q9" s="16">
        <v>0.16666666666666699</v>
      </c>
      <c r="R9" s="16">
        <v>0.42857142857142899</v>
      </c>
      <c r="S9" s="16">
        <v>0.25</v>
      </c>
      <c r="T9" s="16">
        <v>0.625</v>
      </c>
      <c r="U9" s="16">
        <v>0.42105263157894701</v>
      </c>
      <c r="V9" s="16">
        <v>0.5</v>
      </c>
      <c r="W9" s="16">
        <v>0.47058823529411797</v>
      </c>
      <c r="X9" s="16">
        <v>0.372093023255814</v>
      </c>
      <c r="Y9" s="16">
        <v>0.35428571428571398</v>
      </c>
      <c r="Z9" s="16"/>
      <c r="AA9" s="16">
        <v>0.45762711864406802</v>
      </c>
      <c r="AB9" s="16">
        <v>0.35779816513761498</v>
      </c>
      <c r="AC9" s="16"/>
      <c r="AD9" s="16">
        <v>0.45</v>
      </c>
      <c r="AE9" s="16">
        <v>0.45454545454545497</v>
      </c>
      <c r="AF9" s="16">
        <v>0.6</v>
      </c>
      <c r="AG9" s="16">
        <v>0.33333333333333298</v>
      </c>
      <c r="AH9" s="16">
        <v>0.5</v>
      </c>
      <c r="AI9" s="16">
        <v>0.41935483870967699</v>
      </c>
      <c r="AJ9" s="16">
        <v>0.35294117647058798</v>
      </c>
      <c r="AK9" s="16">
        <v>0.40476190476190499</v>
      </c>
      <c r="AL9" s="16">
        <v>0.54</v>
      </c>
      <c r="AM9" s="16">
        <v>0.230769230769231</v>
      </c>
      <c r="AN9" s="16"/>
      <c r="AO9" s="16">
        <v>0.52631578947368396</v>
      </c>
      <c r="AP9" s="16">
        <v>0.36263736263736301</v>
      </c>
      <c r="AQ9" s="16">
        <v>0.46052631578947401</v>
      </c>
      <c r="AR9" s="16">
        <v>0.21052631578947401</v>
      </c>
      <c r="AS9" s="16">
        <v>0.1875</v>
      </c>
      <c r="AT9" s="16">
        <v>0</v>
      </c>
      <c r="AU9" s="16"/>
      <c r="AV9" s="16">
        <v>0</v>
      </c>
      <c r="AW9" s="16">
        <v>0</v>
      </c>
      <c r="AX9" s="16">
        <v>0.19565217391304299</v>
      </c>
      <c r="AY9" s="16">
        <v>0.5</v>
      </c>
      <c r="AZ9" s="16" t="s">
        <v>134</v>
      </c>
      <c r="BA9" s="16">
        <v>0.28571428571428598</v>
      </c>
      <c r="BB9" s="16">
        <v>0.48484848484848497</v>
      </c>
      <c r="BC9" s="16">
        <v>0.33333333333333298</v>
      </c>
      <c r="BD9" s="16">
        <v>0.66666666666666696</v>
      </c>
      <c r="BE9" s="16">
        <v>0.426966292134831</v>
      </c>
      <c r="BF9" s="16">
        <v>0.35</v>
      </c>
      <c r="BG9" s="16">
        <v>0.83333333333333304</v>
      </c>
      <c r="BH9" s="16">
        <v>0.45454545454545497</v>
      </c>
      <c r="BI9" s="16">
        <v>0.6</v>
      </c>
      <c r="BJ9" s="16">
        <v>0.42857142857142899</v>
      </c>
      <c r="BK9" s="16">
        <v>0.61538461538461497</v>
      </c>
      <c r="BL9" s="16">
        <v>0.46666666666666701</v>
      </c>
      <c r="BM9" s="16">
        <v>0.125</v>
      </c>
      <c r="BN9" s="16">
        <v>0.25</v>
      </c>
      <c r="BO9" s="16"/>
      <c r="BP9" s="16">
        <v>0.374074074074074</v>
      </c>
      <c r="BQ9" s="16"/>
      <c r="BR9" s="16">
        <v>0.38408304498269902</v>
      </c>
      <c r="BS9" s="16"/>
      <c r="BT9" s="16">
        <v>0.37837837837837801</v>
      </c>
    </row>
    <row r="10" spans="2:72" ht="32" x14ac:dyDescent="0.2">
      <c r="B10" s="17" t="s">
        <v>293</v>
      </c>
      <c r="C10" s="16">
        <v>0.125</v>
      </c>
      <c r="D10" s="16">
        <v>6.50406504065041E-2</v>
      </c>
      <c r="E10" s="16">
        <v>0.25806451612903197</v>
      </c>
      <c r="F10" s="16">
        <v>0.11111111111111099</v>
      </c>
      <c r="G10" s="16">
        <v>0.12</v>
      </c>
      <c r="H10" s="16">
        <v>0.23529411764705899</v>
      </c>
      <c r="I10" s="16">
        <v>7.8947368421052599E-2</v>
      </c>
      <c r="J10" s="16">
        <v>0.26315789473684198</v>
      </c>
      <c r="K10" s="16">
        <v>0.18181818181818199</v>
      </c>
      <c r="L10" s="16">
        <v>8.8235294117647106E-2</v>
      </c>
      <c r="M10" s="16">
        <v>0.4</v>
      </c>
      <c r="N10" s="16">
        <v>0</v>
      </c>
      <c r="O10" s="16">
        <v>0.16666666666666699</v>
      </c>
      <c r="P10" s="16"/>
      <c r="Q10" s="16">
        <v>0.5</v>
      </c>
      <c r="R10" s="16">
        <v>0.42857142857142899</v>
      </c>
      <c r="S10" s="16">
        <v>0.125</v>
      </c>
      <c r="T10" s="16">
        <v>0.125</v>
      </c>
      <c r="U10" s="16">
        <v>0.21052631578947401</v>
      </c>
      <c r="V10" s="16">
        <v>0</v>
      </c>
      <c r="W10" s="16">
        <v>0.26470588235294101</v>
      </c>
      <c r="X10" s="16">
        <v>6.9767441860465101E-2</v>
      </c>
      <c r="Y10" s="16">
        <v>9.71428571428571E-2</v>
      </c>
      <c r="Z10" s="16"/>
      <c r="AA10" s="16">
        <v>0.186440677966102</v>
      </c>
      <c r="AB10" s="16">
        <v>9.1743119266055106E-2</v>
      </c>
      <c r="AC10" s="16"/>
      <c r="AD10" s="16">
        <v>0.25</v>
      </c>
      <c r="AE10" s="16">
        <v>0</v>
      </c>
      <c r="AF10" s="16">
        <v>0.3</v>
      </c>
      <c r="AG10" s="16">
        <v>0.11111111111111099</v>
      </c>
      <c r="AH10" s="16">
        <v>4.1666666666666699E-2</v>
      </c>
      <c r="AI10" s="16">
        <v>0.16129032258064499</v>
      </c>
      <c r="AJ10" s="16">
        <v>0.17647058823529399</v>
      </c>
      <c r="AK10" s="16">
        <v>9.5238095238095205E-2</v>
      </c>
      <c r="AL10" s="16">
        <v>0.06</v>
      </c>
      <c r="AM10" s="16">
        <v>0.128205128205128</v>
      </c>
      <c r="AN10" s="16"/>
      <c r="AO10" s="16">
        <v>0.13684210526315799</v>
      </c>
      <c r="AP10" s="16">
        <v>0.120879120879121</v>
      </c>
      <c r="AQ10" s="16">
        <v>0.13157894736842099</v>
      </c>
      <c r="AR10" s="16">
        <v>0.157894736842105</v>
      </c>
      <c r="AS10" s="16">
        <v>6.25E-2</v>
      </c>
      <c r="AT10" s="16">
        <v>0</v>
      </c>
      <c r="AU10" s="16"/>
      <c r="AV10" s="16">
        <v>0</v>
      </c>
      <c r="AW10" s="16">
        <v>0</v>
      </c>
      <c r="AX10" s="16">
        <v>0.13043478260869601</v>
      </c>
      <c r="AY10" s="16">
        <v>0</v>
      </c>
      <c r="AZ10" s="16" t="s">
        <v>134</v>
      </c>
      <c r="BA10" s="16">
        <v>7.1428571428571397E-2</v>
      </c>
      <c r="BB10" s="16">
        <v>0</v>
      </c>
      <c r="BC10" s="16">
        <v>0.16666666666666699</v>
      </c>
      <c r="BD10" s="16">
        <v>0</v>
      </c>
      <c r="BE10" s="16">
        <v>0.112359550561798</v>
      </c>
      <c r="BF10" s="16">
        <v>0.05</v>
      </c>
      <c r="BG10" s="16">
        <v>0.16666666666666699</v>
      </c>
      <c r="BH10" s="16">
        <v>0.15151515151515199</v>
      </c>
      <c r="BI10" s="16">
        <v>0.2</v>
      </c>
      <c r="BJ10" s="16">
        <v>0</v>
      </c>
      <c r="BK10" s="16">
        <v>0.230769230769231</v>
      </c>
      <c r="BL10" s="16">
        <v>0.2</v>
      </c>
      <c r="BM10" s="16">
        <v>0.5</v>
      </c>
      <c r="BN10" s="16">
        <v>0.41666666666666702</v>
      </c>
      <c r="BO10" s="16"/>
      <c r="BP10" s="16">
        <v>0.125925925925926</v>
      </c>
      <c r="BQ10" s="16"/>
      <c r="BR10" s="16">
        <v>0.121107266435986</v>
      </c>
      <c r="BS10" s="16"/>
      <c r="BT10" s="16">
        <v>0.13063063063063099</v>
      </c>
    </row>
    <row r="11" spans="2:72" ht="16" x14ac:dyDescent="0.2">
      <c r="B11" s="17" t="s">
        <v>294</v>
      </c>
      <c r="C11" s="16">
        <v>3.5714285714285698E-2</v>
      </c>
      <c r="D11" s="16">
        <v>3.2520325203252001E-2</v>
      </c>
      <c r="E11" s="16">
        <v>6.4516129032258104E-2</v>
      </c>
      <c r="F11" s="16">
        <v>0</v>
      </c>
      <c r="G11" s="16">
        <v>0</v>
      </c>
      <c r="H11" s="16">
        <v>0.11764705882352899</v>
      </c>
      <c r="I11" s="16">
        <v>2.6315789473684199E-2</v>
      </c>
      <c r="J11" s="16">
        <v>5.2631578947368397E-2</v>
      </c>
      <c r="K11" s="16">
        <v>0</v>
      </c>
      <c r="L11" s="16">
        <v>2.9411764705882401E-2</v>
      </c>
      <c r="M11" s="16">
        <v>0</v>
      </c>
      <c r="N11" s="16">
        <v>7.69230769230769E-2</v>
      </c>
      <c r="O11" s="16">
        <v>0</v>
      </c>
      <c r="P11" s="16"/>
      <c r="Q11" s="16">
        <v>0</v>
      </c>
      <c r="R11" s="16">
        <v>0.14285714285714299</v>
      </c>
      <c r="S11" s="16">
        <v>0</v>
      </c>
      <c r="T11" s="16">
        <v>0</v>
      </c>
      <c r="U11" s="16">
        <v>5.2631578947368397E-2</v>
      </c>
      <c r="V11" s="16">
        <v>0.107142857142857</v>
      </c>
      <c r="W11" s="16">
        <v>0</v>
      </c>
      <c r="X11" s="16">
        <v>4.6511627906976702E-2</v>
      </c>
      <c r="Y11" s="16">
        <v>2.8571428571428598E-2</v>
      </c>
      <c r="Z11" s="16"/>
      <c r="AA11" s="16">
        <v>4.2372881355932202E-2</v>
      </c>
      <c r="AB11" s="16">
        <v>3.2110091743119303E-2</v>
      </c>
      <c r="AC11" s="16"/>
      <c r="AD11" s="16">
        <v>0.05</v>
      </c>
      <c r="AE11" s="16">
        <v>0</v>
      </c>
      <c r="AF11" s="16">
        <v>0</v>
      </c>
      <c r="AG11" s="16">
        <v>5.5555555555555601E-2</v>
      </c>
      <c r="AH11" s="16">
        <v>8.3333333333333301E-2</v>
      </c>
      <c r="AI11" s="16">
        <v>3.2258064516128997E-2</v>
      </c>
      <c r="AJ11" s="16">
        <v>7.8431372549019607E-2</v>
      </c>
      <c r="AK11" s="16">
        <v>2.3809523809523801E-2</v>
      </c>
      <c r="AL11" s="16">
        <v>0</v>
      </c>
      <c r="AM11" s="16">
        <v>2.5641025641025599E-2</v>
      </c>
      <c r="AN11" s="16"/>
      <c r="AO11" s="16">
        <v>2.1052631578947399E-2</v>
      </c>
      <c r="AP11" s="16">
        <v>4.3956043956044001E-2</v>
      </c>
      <c r="AQ11" s="16">
        <v>3.94736842105263E-2</v>
      </c>
      <c r="AR11" s="16">
        <v>2.6315789473684199E-2</v>
      </c>
      <c r="AS11" s="16">
        <v>0</v>
      </c>
      <c r="AT11" s="16">
        <v>0.5</v>
      </c>
      <c r="AU11" s="16"/>
      <c r="AV11" s="16">
        <v>0</v>
      </c>
      <c r="AW11" s="16">
        <v>0</v>
      </c>
      <c r="AX11" s="16">
        <v>0</v>
      </c>
      <c r="AY11" s="16">
        <v>0</v>
      </c>
      <c r="AZ11" s="16" t="s">
        <v>134</v>
      </c>
      <c r="BA11" s="16">
        <v>0</v>
      </c>
      <c r="BB11" s="16">
        <v>6.0606060606060601E-2</v>
      </c>
      <c r="BC11" s="16">
        <v>0</v>
      </c>
      <c r="BD11" s="16">
        <v>0</v>
      </c>
      <c r="BE11" s="16">
        <v>5.6179775280898903E-2</v>
      </c>
      <c r="BF11" s="16">
        <v>0.05</v>
      </c>
      <c r="BG11" s="16">
        <v>0</v>
      </c>
      <c r="BH11" s="16">
        <v>0</v>
      </c>
      <c r="BI11" s="16">
        <v>0</v>
      </c>
      <c r="BJ11" s="16">
        <v>0.28571428571428598</v>
      </c>
      <c r="BK11" s="16">
        <v>0</v>
      </c>
      <c r="BL11" s="16">
        <v>0</v>
      </c>
      <c r="BM11" s="16">
        <v>0</v>
      </c>
      <c r="BN11" s="16">
        <v>8.3333333333333301E-2</v>
      </c>
      <c r="BO11" s="16"/>
      <c r="BP11" s="16">
        <v>3.3333333333333298E-2</v>
      </c>
      <c r="BQ11" s="16"/>
      <c r="BR11" s="16">
        <v>3.8062283737024201E-2</v>
      </c>
      <c r="BS11" s="16"/>
      <c r="BT11" s="16">
        <v>1.8018018018018001E-2</v>
      </c>
    </row>
    <row r="12" spans="2:72" ht="16" x14ac:dyDescent="0.2">
      <c r="B12" s="17" t="s">
        <v>295</v>
      </c>
      <c r="C12" s="16">
        <v>1.7857142857142901E-2</v>
      </c>
      <c r="D12" s="16">
        <v>1.6260162601626001E-2</v>
      </c>
      <c r="E12" s="16">
        <v>6.4516129032258104E-2</v>
      </c>
      <c r="F12" s="16">
        <v>0.11111111111111099</v>
      </c>
      <c r="G12" s="16">
        <v>0</v>
      </c>
      <c r="H12" s="16">
        <v>0</v>
      </c>
      <c r="I12" s="16">
        <v>2.6315789473684199E-2</v>
      </c>
      <c r="J12" s="16">
        <v>0</v>
      </c>
      <c r="K12" s="16">
        <v>0</v>
      </c>
      <c r="L12" s="16">
        <v>0</v>
      </c>
      <c r="M12" s="16">
        <v>0</v>
      </c>
      <c r="N12" s="16">
        <v>0</v>
      </c>
      <c r="O12" s="16">
        <v>0</v>
      </c>
      <c r="P12" s="16"/>
      <c r="Q12" s="16">
        <v>0.16666666666666699</v>
      </c>
      <c r="R12" s="16">
        <v>0</v>
      </c>
      <c r="S12" s="16">
        <v>0</v>
      </c>
      <c r="T12" s="16">
        <v>0</v>
      </c>
      <c r="U12" s="16">
        <v>5.2631578947368397E-2</v>
      </c>
      <c r="V12" s="16">
        <v>7.1428571428571397E-2</v>
      </c>
      <c r="W12" s="16">
        <v>2.9411764705882401E-2</v>
      </c>
      <c r="X12" s="16">
        <v>0</v>
      </c>
      <c r="Y12" s="16">
        <v>5.7142857142857099E-3</v>
      </c>
      <c r="Z12" s="16"/>
      <c r="AA12" s="16">
        <v>4.2372881355932202E-2</v>
      </c>
      <c r="AB12" s="16">
        <v>4.5871559633027499E-3</v>
      </c>
      <c r="AC12" s="16"/>
      <c r="AD12" s="16">
        <v>0.15</v>
      </c>
      <c r="AE12" s="16">
        <v>9.0909090909090898E-2</v>
      </c>
      <c r="AF12" s="16">
        <v>0</v>
      </c>
      <c r="AG12" s="16">
        <v>0</v>
      </c>
      <c r="AH12" s="16">
        <v>0</v>
      </c>
      <c r="AI12" s="16">
        <v>6.4516129032258104E-2</v>
      </c>
      <c r="AJ12" s="16">
        <v>0</v>
      </c>
      <c r="AK12" s="16">
        <v>0</v>
      </c>
      <c r="AL12" s="16">
        <v>0</v>
      </c>
      <c r="AM12" s="16">
        <v>0</v>
      </c>
      <c r="AN12" s="16"/>
      <c r="AO12" s="16">
        <v>3.1578947368421102E-2</v>
      </c>
      <c r="AP12" s="16">
        <v>0</v>
      </c>
      <c r="AQ12" s="16">
        <v>2.6315789473684199E-2</v>
      </c>
      <c r="AR12" s="16">
        <v>2.6315789473684199E-2</v>
      </c>
      <c r="AS12" s="16">
        <v>0</v>
      </c>
      <c r="AT12" s="16">
        <v>0</v>
      </c>
      <c r="AU12" s="16"/>
      <c r="AV12" s="16">
        <v>0</v>
      </c>
      <c r="AW12" s="16">
        <v>1</v>
      </c>
      <c r="AX12" s="16">
        <v>0</v>
      </c>
      <c r="AY12" s="16">
        <v>0.25</v>
      </c>
      <c r="AZ12" s="16" t="s">
        <v>134</v>
      </c>
      <c r="BA12" s="16">
        <v>0</v>
      </c>
      <c r="BB12" s="16">
        <v>0</v>
      </c>
      <c r="BC12" s="16">
        <v>0.16666666666666699</v>
      </c>
      <c r="BD12" s="16">
        <v>0</v>
      </c>
      <c r="BE12" s="16">
        <v>1.1235955056179799E-2</v>
      </c>
      <c r="BF12" s="16">
        <v>2.5000000000000001E-2</v>
      </c>
      <c r="BG12" s="16">
        <v>0</v>
      </c>
      <c r="BH12" s="16">
        <v>0</v>
      </c>
      <c r="BI12" s="16">
        <v>0</v>
      </c>
      <c r="BJ12" s="16">
        <v>0</v>
      </c>
      <c r="BK12" s="16">
        <v>7.69230769230769E-2</v>
      </c>
      <c r="BL12" s="16">
        <v>0</v>
      </c>
      <c r="BM12" s="16">
        <v>0</v>
      </c>
      <c r="BN12" s="16">
        <v>0</v>
      </c>
      <c r="BO12" s="16"/>
      <c r="BP12" s="16">
        <v>1.48148148148148E-2</v>
      </c>
      <c r="BQ12" s="16"/>
      <c r="BR12" s="16">
        <v>1.3840830449827E-2</v>
      </c>
      <c r="BS12" s="16"/>
      <c r="BT12" s="16">
        <v>1.8018018018018001E-2</v>
      </c>
    </row>
    <row r="13" spans="2:72" ht="16" x14ac:dyDescent="0.2">
      <c r="B13" s="25" t="s">
        <v>90</v>
      </c>
      <c r="C13" s="24">
        <v>5.9523809523809503E-3</v>
      </c>
      <c r="D13" s="24">
        <v>0</v>
      </c>
      <c r="E13" s="24">
        <v>3.2258064516128997E-2</v>
      </c>
      <c r="F13" s="24">
        <v>0</v>
      </c>
      <c r="G13" s="24">
        <v>0.04</v>
      </c>
      <c r="H13" s="24">
        <v>0</v>
      </c>
      <c r="I13" s="24">
        <v>0</v>
      </c>
      <c r="J13" s="24">
        <v>0</v>
      </c>
      <c r="K13" s="24">
        <v>0</v>
      </c>
      <c r="L13" s="24">
        <v>0</v>
      </c>
      <c r="M13" s="24">
        <v>0</v>
      </c>
      <c r="N13" s="24">
        <v>0</v>
      </c>
      <c r="O13" s="24">
        <v>0</v>
      </c>
      <c r="P13" s="24"/>
      <c r="Q13" s="24">
        <v>0.16666666666666699</v>
      </c>
      <c r="R13" s="24">
        <v>0</v>
      </c>
      <c r="S13" s="24">
        <v>0</v>
      </c>
      <c r="T13" s="24">
        <v>0</v>
      </c>
      <c r="U13" s="24">
        <v>0</v>
      </c>
      <c r="V13" s="24">
        <v>3.5714285714285698E-2</v>
      </c>
      <c r="W13" s="24">
        <v>0</v>
      </c>
      <c r="X13" s="24">
        <v>0</v>
      </c>
      <c r="Y13" s="24">
        <v>0</v>
      </c>
      <c r="Z13" s="24"/>
      <c r="AA13" s="24">
        <v>1.6949152542372899E-2</v>
      </c>
      <c r="AB13" s="24">
        <v>0</v>
      </c>
      <c r="AC13" s="24"/>
      <c r="AD13" s="24">
        <v>0</v>
      </c>
      <c r="AE13" s="24">
        <v>9.0909090909090898E-2</v>
      </c>
      <c r="AF13" s="24">
        <v>0.1</v>
      </c>
      <c r="AG13" s="24">
        <v>0</v>
      </c>
      <c r="AH13" s="24">
        <v>0</v>
      </c>
      <c r="AI13" s="24">
        <v>0</v>
      </c>
      <c r="AJ13" s="24">
        <v>0</v>
      </c>
      <c r="AK13" s="24">
        <v>0</v>
      </c>
      <c r="AL13" s="24">
        <v>0</v>
      </c>
      <c r="AM13" s="24">
        <v>0</v>
      </c>
      <c r="AN13" s="24"/>
      <c r="AO13" s="24">
        <v>2.1052631578947399E-2</v>
      </c>
      <c r="AP13" s="24">
        <v>0</v>
      </c>
      <c r="AQ13" s="24">
        <v>0</v>
      </c>
      <c r="AR13" s="24">
        <v>0</v>
      </c>
      <c r="AS13" s="24">
        <v>0</v>
      </c>
      <c r="AT13" s="24">
        <v>0</v>
      </c>
      <c r="AU13" s="24"/>
      <c r="AV13" s="24">
        <v>1</v>
      </c>
      <c r="AW13" s="24">
        <v>0</v>
      </c>
      <c r="AX13" s="24">
        <v>0</v>
      </c>
      <c r="AY13" s="24">
        <v>0</v>
      </c>
      <c r="AZ13" s="24" t="s">
        <v>134</v>
      </c>
      <c r="BA13" s="24">
        <v>0</v>
      </c>
      <c r="BB13" s="24">
        <v>0</v>
      </c>
      <c r="BC13" s="24">
        <v>0</v>
      </c>
      <c r="BD13" s="24">
        <v>0</v>
      </c>
      <c r="BE13" s="24">
        <v>0</v>
      </c>
      <c r="BF13" s="24">
        <v>0</v>
      </c>
      <c r="BG13" s="24">
        <v>0</v>
      </c>
      <c r="BH13" s="24">
        <v>0</v>
      </c>
      <c r="BI13" s="24">
        <v>0</v>
      </c>
      <c r="BJ13" s="24">
        <v>0</v>
      </c>
      <c r="BK13" s="24">
        <v>0</v>
      </c>
      <c r="BL13" s="24">
        <v>0</v>
      </c>
      <c r="BM13" s="24">
        <v>0.125</v>
      </c>
      <c r="BN13" s="24">
        <v>0</v>
      </c>
      <c r="BO13" s="24"/>
      <c r="BP13" s="24">
        <v>0</v>
      </c>
      <c r="BQ13" s="24"/>
      <c r="BR13" s="24">
        <v>6.9204152249135002E-3</v>
      </c>
      <c r="BS13" s="24"/>
      <c r="BT13" s="24">
        <v>0</v>
      </c>
    </row>
    <row r="14" spans="2:72" x14ac:dyDescent="0.2">
      <c r="B14" s="15" t="s">
        <v>361</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BT18"/>
  <sheetViews>
    <sheetView showGridLines="0" topLeftCell="A8" workbookViewId="0">
      <pane xSplit="2" topLeftCell="C1" activePane="topRight" state="frozen"/>
      <selection pane="topRight" activeCell="B10" sqref="B10"/>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342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0.39583333333333298</v>
      </c>
      <c r="D8" s="16">
        <v>0.44715447154471499</v>
      </c>
      <c r="E8" s="16">
        <v>0.41935483870967699</v>
      </c>
      <c r="F8" s="16">
        <v>0.44444444444444398</v>
      </c>
      <c r="G8" s="16">
        <v>0.12</v>
      </c>
      <c r="H8" s="16">
        <v>0.52941176470588203</v>
      </c>
      <c r="I8" s="16">
        <v>0.42105263157894701</v>
      </c>
      <c r="J8" s="16">
        <v>0.36842105263157898</v>
      </c>
      <c r="K8" s="16">
        <v>0.45454545454545497</v>
      </c>
      <c r="L8" s="16">
        <v>0.26470588235294101</v>
      </c>
      <c r="M8" s="16">
        <v>0.3</v>
      </c>
      <c r="N8" s="16">
        <v>0.53846153846153799</v>
      </c>
      <c r="O8" s="16">
        <v>0.33333333333333298</v>
      </c>
      <c r="P8" s="16"/>
      <c r="Q8" s="16">
        <v>0.5</v>
      </c>
      <c r="R8" s="16">
        <v>0.14285714285714299</v>
      </c>
      <c r="S8" s="16">
        <v>0.25</v>
      </c>
      <c r="T8" s="16">
        <v>0.375</v>
      </c>
      <c r="U8" s="16">
        <v>0.157894736842105</v>
      </c>
      <c r="V8" s="16">
        <v>0.46428571428571402</v>
      </c>
      <c r="W8" s="16">
        <v>0.17647058823529399</v>
      </c>
      <c r="X8" s="16">
        <v>0.418604651162791</v>
      </c>
      <c r="Y8" s="16">
        <v>0.46285714285714302</v>
      </c>
      <c r="Z8" s="16"/>
      <c r="AA8" s="16">
        <v>0.28813559322033899</v>
      </c>
      <c r="AB8" s="16">
        <v>0.45412844036697197</v>
      </c>
      <c r="AC8" s="16"/>
      <c r="AD8" s="16">
        <v>0.3</v>
      </c>
      <c r="AE8" s="16">
        <v>0.45454545454545497</v>
      </c>
      <c r="AF8" s="16">
        <v>0.5</v>
      </c>
      <c r="AG8" s="16">
        <v>0.38888888888888901</v>
      </c>
      <c r="AH8" s="16">
        <v>0.375</v>
      </c>
      <c r="AI8" s="16">
        <v>0.35483870967741898</v>
      </c>
      <c r="AJ8" s="16">
        <v>0.35294117647058798</v>
      </c>
      <c r="AK8" s="16">
        <v>0.476190476190476</v>
      </c>
      <c r="AL8" s="16">
        <v>0.36</v>
      </c>
      <c r="AM8" s="16">
        <v>0.42307692307692302</v>
      </c>
      <c r="AN8" s="16"/>
      <c r="AO8" s="16">
        <v>0.28421052631578902</v>
      </c>
      <c r="AP8" s="16">
        <v>0.35164835164835201</v>
      </c>
      <c r="AQ8" s="16">
        <v>0.46052631578947401</v>
      </c>
      <c r="AR8" s="16">
        <v>0.394736842105263</v>
      </c>
      <c r="AS8" s="16">
        <v>0.6875</v>
      </c>
      <c r="AT8" s="16">
        <v>0.5</v>
      </c>
      <c r="AU8" s="16"/>
      <c r="AV8" s="16">
        <v>0</v>
      </c>
      <c r="AW8" s="16">
        <v>0</v>
      </c>
      <c r="AX8" s="16">
        <v>0.565217391304348</v>
      </c>
      <c r="AY8" s="16">
        <v>0.25</v>
      </c>
      <c r="AZ8" s="16" t="s">
        <v>134</v>
      </c>
      <c r="BA8" s="16">
        <v>0.214285714285714</v>
      </c>
      <c r="BB8" s="16">
        <v>0.39393939393939398</v>
      </c>
      <c r="BC8" s="16">
        <v>0.5</v>
      </c>
      <c r="BD8" s="16">
        <v>0.33333333333333298</v>
      </c>
      <c r="BE8" s="16">
        <v>0.426966292134831</v>
      </c>
      <c r="BF8" s="16">
        <v>0.47499999999999998</v>
      </c>
      <c r="BG8" s="16">
        <v>0.33333333333333298</v>
      </c>
      <c r="BH8" s="16">
        <v>0.15151515151515199</v>
      </c>
      <c r="BI8" s="16">
        <v>0.6</v>
      </c>
      <c r="BJ8" s="16">
        <v>0.71428571428571397</v>
      </c>
      <c r="BK8" s="16">
        <v>0</v>
      </c>
      <c r="BL8" s="16">
        <v>0.46666666666666701</v>
      </c>
      <c r="BM8" s="16">
        <v>0.25</v>
      </c>
      <c r="BN8" s="16">
        <v>0.41666666666666702</v>
      </c>
      <c r="BO8" s="16"/>
      <c r="BP8" s="16">
        <v>0.41481481481481502</v>
      </c>
      <c r="BQ8" s="16"/>
      <c r="BR8" s="16">
        <v>0.39446366782006898</v>
      </c>
      <c r="BS8" s="16"/>
      <c r="BT8" s="16">
        <v>0.445945945945946</v>
      </c>
    </row>
    <row r="9" spans="2:72" ht="16" x14ac:dyDescent="0.2">
      <c r="B9" s="17" t="s">
        <v>292</v>
      </c>
      <c r="C9" s="16">
        <v>0.38392857142857101</v>
      </c>
      <c r="D9" s="16">
        <v>0.35772357723577197</v>
      </c>
      <c r="E9" s="16">
        <v>0.32258064516128998</v>
      </c>
      <c r="F9" s="16">
        <v>0.44444444444444398</v>
      </c>
      <c r="G9" s="16">
        <v>0.72</v>
      </c>
      <c r="H9" s="16">
        <v>0.41176470588235298</v>
      </c>
      <c r="I9" s="16">
        <v>0.31578947368421101</v>
      </c>
      <c r="J9" s="16">
        <v>0.36842105263157898</v>
      </c>
      <c r="K9" s="16">
        <v>0.36363636363636398</v>
      </c>
      <c r="L9" s="16">
        <v>0.38235294117647101</v>
      </c>
      <c r="M9" s="16">
        <v>0.6</v>
      </c>
      <c r="N9" s="16">
        <v>0.230769230769231</v>
      </c>
      <c r="O9" s="16">
        <v>0.16666666666666699</v>
      </c>
      <c r="P9" s="16"/>
      <c r="Q9" s="16">
        <v>0.33333333333333298</v>
      </c>
      <c r="R9" s="16">
        <v>0.28571428571428598</v>
      </c>
      <c r="S9" s="16">
        <v>0.25</v>
      </c>
      <c r="T9" s="16">
        <v>0.25</v>
      </c>
      <c r="U9" s="16">
        <v>0.42105263157894701</v>
      </c>
      <c r="V9" s="16">
        <v>0.32142857142857101</v>
      </c>
      <c r="W9" s="16">
        <v>0.58823529411764697</v>
      </c>
      <c r="X9" s="16">
        <v>0.39534883720930197</v>
      </c>
      <c r="Y9" s="16">
        <v>0.371428571428571</v>
      </c>
      <c r="Z9" s="16"/>
      <c r="AA9" s="16">
        <v>0.39830508474576298</v>
      </c>
      <c r="AB9" s="16">
        <v>0.37614678899082599</v>
      </c>
      <c r="AC9" s="16"/>
      <c r="AD9" s="16">
        <v>0.4</v>
      </c>
      <c r="AE9" s="16">
        <v>0.18181818181818199</v>
      </c>
      <c r="AF9" s="16">
        <v>0.4</v>
      </c>
      <c r="AG9" s="16">
        <v>0.33333333333333298</v>
      </c>
      <c r="AH9" s="16">
        <v>0.29166666666666702</v>
      </c>
      <c r="AI9" s="16">
        <v>0.38709677419354799</v>
      </c>
      <c r="AJ9" s="16">
        <v>0.45098039215686297</v>
      </c>
      <c r="AK9" s="16">
        <v>0.30952380952380998</v>
      </c>
      <c r="AL9" s="16">
        <v>0.48</v>
      </c>
      <c r="AM9" s="16">
        <v>0.38461538461538503</v>
      </c>
      <c r="AN9" s="16"/>
      <c r="AO9" s="16">
        <v>0.36842105263157898</v>
      </c>
      <c r="AP9" s="16">
        <v>0.40659340659340698</v>
      </c>
      <c r="AQ9" s="16">
        <v>0.38157894736842102</v>
      </c>
      <c r="AR9" s="16">
        <v>0.44736842105263203</v>
      </c>
      <c r="AS9" s="16">
        <v>0.3125</v>
      </c>
      <c r="AT9" s="16">
        <v>0</v>
      </c>
      <c r="AU9" s="16"/>
      <c r="AV9" s="16">
        <v>1</v>
      </c>
      <c r="AW9" s="16">
        <v>0</v>
      </c>
      <c r="AX9" s="16">
        <v>0.36956521739130399</v>
      </c>
      <c r="AY9" s="16">
        <v>0.25</v>
      </c>
      <c r="AZ9" s="16" t="s">
        <v>134</v>
      </c>
      <c r="BA9" s="16">
        <v>0.5</v>
      </c>
      <c r="BB9" s="16">
        <v>0.30303030303030298</v>
      </c>
      <c r="BC9" s="16">
        <v>0.33333333333333298</v>
      </c>
      <c r="BD9" s="16">
        <v>0.66666666666666696</v>
      </c>
      <c r="BE9" s="16">
        <v>0.39325842696629199</v>
      </c>
      <c r="BF9" s="16">
        <v>0.42499999999999999</v>
      </c>
      <c r="BG9" s="16">
        <v>0</v>
      </c>
      <c r="BH9" s="16">
        <v>0.54545454545454497</v>
      </c>
      <c r="BI9" s="16">
        <v>0.2</v>
      </c>
      <c r="BJ9" s="16">
        <v>0.14285714285714299</v>
      </c>
      <c r="BK9" s="16">
        <v>0.46153846153846201</v>
      </c>
      <c r="BL9" s="16">
        <v>0.266666666666667</v>
      </c>
      <c r="BM9" s="16">
        <v>0.375</v>
      </c>
      <c r="BN9" s="16">
        <v>0.33333333333333298</v>
      </c>
      <c r="BO9" s="16"/>
      <c r="BP9" s="16">
        <v>0.39629629629629598</v>
      </c>
      <c r="BQ9" s="16"/>
      <c r="BR9" s="16">
        <v>0.38754325259515598</v>
      </c>
      <c r="BS9" s="16"/>
      <c r="BT9" s="16">
        <v>0.40090090090090102</v>
      </c>
    </row>
    <row r="10" spans="2:72" ht="32" x14ac:dyDescent="0.2">
      <c r="B10" s="17" t="s">
        <v>293</v>
      </c>
      <c r="C10" s="16">
        <v>0.15773809523809501</v>
      </c>
      <c r="D10" s="16">
        <v>0.12195121951219499</v>
      </c>
      <c r="E10" s="16">
        <v>0.16129032258064499</v>
      </c>
      <c r="F10" s="16">
        <v>0</v>
      </c>
      <c r="G10" s="16">
        <v>0.12</v>
      </c>
      <c r="H10" s="16">
        <v>0</v>
      </c>
      <c r="I10" s="16">
        <v>0.23684210526315799</v>
      </c>
      <c r="J10" s="16">
        <v>0.21052631578947401</v>
      </c>
      <c r="K10" s="16">
        <v>0.18181818181818199</v>
      </c>
      <c r="L10" s="16">
        <v>0.26470588235294101</v>
      </c>
      <c r="M10" s="16">
        <v>0.1</v>
      </c>
      <c r="N10" s="16">
        <v>0.230769230769231</v>
      </c>
      <c r="O10" s="16">
        <v>0.33333333333333298</v>
      </c>
      <c r="P10" s="16"/>
      <c r="Q10" s="16">
        <v>0</v>
      </c>
      <c r="R10" s="16">
        <v>0.42857142857142899</v>
      </c>
      <c r="S10" s="16">
        <v>0.375</v>
      </c>
      <c r="T10" s="16">
        <v>0.1875</v>
      </c>
      <c r="U10" s="16">
        <v>0.26315789473684198</v>
      </c>
      <c r="V10" s="16">
        <v>0.17857142857142899</v>
      </c>
      <c r="W10" s="16">
        <v>0.20588235294117599</v>
      </c>
      <c r="X10" s="16">
        <v>0.186046511627907</v>
      </c>
      <c r="Y10" s="16">
        <v>0.108571428571429</v>
      </c>
      <c r="Z10" s="16"/>
      <c r="AA10" s="16">
        <v>0.22033898305084701</v>
      </c>
      <c r="AB10" s="16">
        <v>0.123853211009174</v>
      </c>
      <c r="AC10" s="16"/>
      <c r="AD10" s="16">
        <v>0.2</v>
      </c>
      <c r="AE10" s="16">
        <v>0.18181818181818199</v>
      </c>
      <c r="AF10" s="16">
        <v>0.1</v>
      </c>
      <c r="AG10" s="16">
        <v>0.16666666666666699</v>
      </c>
      <c r="AH10" s="16">
        <v>0.25</v>
      </c>
      <c r="AI10" s="16">
        <v>0.19354838709677399</v>
      </c>
      <c r="AJ10" s="16">
        <v>0.11764705882352899</v>
      </c>
      <c r="AK10" s="16">
        <v>0.16666666666666699</v>
      </c>
      <c r="AL10" s="16">
        <v>0.12</v>
      </c>
      <c r="AM10" s="16">
        <v>0.15384615384615399</v>
      </c>
      <c r="AN10" s="16"/>
      <c r="AO10" s="16">
        <v>0.24210526315789499</v>
      </c>
      <c r="AP10" s="16">
        <v>0.175824175824176</v>
      </c>
      <c r="AQ10" s="16">
        <v>9.2105263157894704E-2</v>
      </c>
      <c r="AR10" s="16">
        <v>0.157894736842105</v>
      </c>
      <c r="AS10" s="16">
        <v>0</v>
      </c>
      <c r="AT10" s="16">
        <v>0.5</v>
      </c>
      <c r="AU10" s="16"/>
      <c r="AV10" s="16">
        <v>0</v>
      </c>
      <c r="AW10" s="16">
        <v>0</v>
      </c>
      <c r="AX10" s="16">
        <v>6.5217391304347797E-2</v>
      </c>
      <c r="AY10" s="16">
        <v>0.5</v>
      </c>
      <c r="AZ10" s="16" t="s">
        <v>134</v>
      </c>
      <c r="BA10" s="16">
        <v>0.28571428571428598</v>
      </c>
      <c r="BB10" s="16">
        <v>0.21212121212121199</v>
      </c>
      <c r="BC10" s="16">
        <v>0.16666666666666699</v>
      </c>
      <c r="BD10" s="16">
        <v>0</v>
      </c>
      <c r="BE10" s="16">
        <v>8.98876404494382E-2</v>
      </c>
      <c r="BF10" s="16">
        <v>0.1</v>
      </c>
      <c r="BG10" s="16">
        <v>0.5</v>
      </c>
      <c r="BH10" s="16">
        <v>0.24242424242424199</v>
      </c>
      <c r="BI10" s="16">
        <v>0.2</v>
      </c>
      <c r="BJ10" s="16">
        <v>0</v>
      </c>
      <c r="BK10" s="16">
        <v>0.30769230769230799</v>
      </c>
      <c r="BL10" s="16">
        <v>0.266666666666667</v>
      </c>
      <c r="BM10" s="16">
        <v>0.25</v>
      </c>
      <c r="BN10" s="16">
        <v>0.16666666666666699</v>
      </c>
      <c r="BO10" s="16"/>
      <c r="BP10" s="16">
        <v>0.13703703703703701</v>
      </c>
      <c r="BQ10" s="16"/>
      <c r="BR10" s="16">
        <v>0.169550173010381</v>
      </c>
      <c r="BS10" s="16"/>
      <c r="BT10" s="16">
        <v>8.55855855855856E-2</v>
      </c>
    </row>
    <row r="11" spans="2:72" ht="16" x14ac:dyDescent="0.2">
      <c r="B11" s="17" t="s">
        <v>294</v>
      </c>
      <c r="C11" s="16">
        <v>5.0595238095238103E-2</v>
      </c>
      <c r="D11" s="16">
        <v>5.6910569105691103E-2</v>
      </c>
      <c r="E11" s="16">
        <v>9.6774193548387094E-2</v>
      </c>
      <c r="F11" s="16">
        <v>0.11111111111111099</v>
      </c>
      <c r="G11" s="16">
        <v>0.04</v>
      </c>
      <c r="H11" s="16">
        <v>5.8823529411764698E-2</v>
      </c>
      <c r="I11" s="16">
        <v>0</v>
      </c>
      <c r="J11" s="16">
        <v>5.2631578947368397E-2</v>
      </c>
      <c r="K11" s="16">
        <v>0</v>
      </c>
      <c r="L11" s="16">
        <v>5.8823529411764698E-2</v>
      </c>
      <c r="M11" s="16">
        <v>0</v>
      </c>
      <c r="N11" s="16">
        <v>0</v>
      </c>
      <c r="O11" s="16">
        <v>0.16666666666666699</v>
      </c>
      <c r="P11" s="16"/>
      <c r="Q11" s="16">
        <v>0.16666666666666699</v>
      </c>
      <c r="R11" s="16">
        <v>0.14285714285714299</v>
      </c>
      <c r="S11" s="16">
        <v>0.125</v>
      </c>
      <c r="T11" s="16">
        <v>0.1875</v>
      </c>
      <c r="U11" s="16">
        <v>0.105263157894737</v>
      </c>
      <c r="V11" s="16">
        <v>3.5714285714285698E-2</v>
      </c>
      <c r="W11" s="16">
        <v>2.9411764705882401E-2</v>
      </c>
      <c r="X11" s="16">
        <v>0</v>
      </c>
      <c r="Y11" s="16">
        <v>0.04</v>
      </c>
      <c r="Z11" s="16"/>
      <c r="AA11" s="16">
        <v>8.4745762711864403E-2</v>
      </c>
      <c r="AB11" s="16">
        <v>3.2110091743119303E-2</v>
      </c>
      <c r="AC11" s="16"/>
      <c r="AD11" s="16">
        <v>0.05</v>
      </c>
      <c r="AE11" s="16">
        <v>0.18181818181818199</v>
      </c>
      <c r="AF11" s="16">
        <v>0</v>
      </c>
      <c r="AG11" s="16">
        <v>0.11111111111111099</v>
      </c>
      <c r="AH11" s="16">
        <v>8.3333333333333301E-2</v>
      </c>
      <c r="AI11" s="16">
        <v>6.4516129032258104E-2</v>
      </c>
      <c r="AJ11" s="16">
        <v>3.9215686274509803E-2</v>
      </c>
      <c r="AK11" s="16">
        <v>4.7619047619047603E-2</v>
      </c>
      <c r="AL11" s="16">
        <v>0.04</v>
      </c>
      <c r="AM11" s="16">
        <v>2.5641025641025599E-2</v>
      </c>
      <c r="AN11" s="16"/>
      <c r="AO11" s="16">
        <v>9.4736842105263203E-2</v>
      </c>
      <c r="AP11" s="16">
        <v>5.4945054945054903E-2</v>
      </c>
      <c r="AQ11" s="16">
        <v>3.94736842105263E-2</v>
      </c>
      <c r="AR11" s="16">
        <v>0</v>
      </c>
      <c r="AS11" s="16">
        <v>0</v>
      </c>
      <c r="AT11" s="16">
        <v>0</v>
      </c>
      <c r="AU11" s="16"/>
      <c r="AV11" s="16">
        <v>0</v>
      </c>
      <c r="AW11" s="16">
        <v>0</v>
      </c>
      <c r="AX11" s="16">
        <v>0</v>
      </c>
      <c r="AY11" s="16">
        <v>0</v>
      </c>
      <c r="AZ11" s="16" t="s">
        <v>134</v>
      </c>
      <c r="BA11" s="16">
        <v>0</v>
      </c>
      <c r="BB11" s="16">
        <v>9.0909090909090898E-2</v>
      </c>
      <c r="BC11" s="16">
        <v>0</v>
      </c>
      <c r="BD11" s="16">
        <v>0</v>
      </c>
      <c r="BE11" s="16">
        <v>6.7415730337078594E-2</v>
      </c>
      <c r="BF11" s="16">
        <v>0</v>
      </c>
      <c r="BG11" s="16">
        <v>0.16666666666666699</v>
      </c>
      <c r="BH11" s="16">
        <v>6.0606060606060601E-2</v>
      </c>
      <c r="BI11" s="16">
        <v>0</v>
      </c>
      <c r="BJ11" s="16">
        <v>0.14285714285714299</v>
      </c>
      <c r="BK11" s="16">
        <v>0.230769230769231</v>
      </c>
      <c r="BL11" s="16">
        <v>0</v>
      </c>
      <c r="BM11" s="16">
        <v>0.125</v>
      </c>
      <c r="BN11" s="16">
        <v>0</v>
      </c>
      <c r="BO11" s="16"/>
      <c r="BP11" s="16">
        <v>3.7037037037037E-2</v>
      </c>
      <c r="BQ11" s="16"/>
      <c r="BR11" s="16">
        <v>3.8062283737024201E-2</v>
      </c>
      <c r="BS11" s="16"/>
      <c r="BT11" s="16">
        <v>5.4054054054054099E-2</v>
      </c>
    </row>
    <row r="12" spans="2:72" ht="16" x14ac:dyDescent="0.2">
      <c r="B12" s="17" t="s">
        <v>295</v>
      </c>
      <c r="C12" s="16">
        <v>8.9285714285714298E-3</v>
      </c>
      <c r="D12" s="16">
        <v>8.1300813008130107E-3</v>
      </c>
      <c r="E12" s="16">
        <v>0</v>
      </c>
      <c r="F12" s="16">
        <v>0</v>
      </c>
      <c r="G12" s="16">
        <v>0</v>
      </c>
      <c r="H12" s="16">
        <v>0</v>
      </c>
      <c r="I12" s="16">
        <v>2.6315789473684199E-2</v>
      </c>
      <c r="J12" s="16">
        <v>0</v>
      </c>
      <c r="K12" s="16">
        <v>0</v>
      </c>
      <c r="L12" s="16">
        <v>2.9411764705882401E-2</v>
      </c>
      <c r="M12" s="16">
        <v>0</v>
      </c>
      <c r="N12" s="16">
        <v>0</v>
      </c>
      <c r="O12" s="16">
        <v>0</v>
      </c>
      <c r="P12" s="16"/>
      <c r="Q12" s="16">
        <v>0</v>
      </c>
      <c r="R12" s="16">
        <v>0</v>
      </c>
      <c r="S12" s="16">
        <v>0</v>
      </c>
      <c r="T12" s="16">
        <v>0</v>
      </c>
      <c r="U12" s="16">
        <v>0</v>
      </c>
      <c r="V12" s="16">
        <v>0</v>
      </c>
      <c r="W12" s="16">
        <v>0</v>
      </c>
      <c r="X12" s="16">
        <v>0</v>
      </c>
      <c r="Y12" s="16">
        <v>1.7142857142857099E-2</v>
      </c>
      <c r="Z12" s="16"/>
      <c r="AA12" s="16">
        <v>0</v>
      </c>
      <c r="AB12" s="16">
        <v>1.3761467889908299E-2</v>
      </c>
      <c r="AC12" s="16"/>
      <c r="AD12" s="16">
        <v>0.05</v>
      </c>
      <c r="AE12" s="16">
        <v>0</v>
      </c>
      <c r="AF12" s="16">
        <v>0</v>
      </c>
      <c r="AG12" s="16">
        <v>0</v>
      </c>
      <c r="AH12" s="16">
        <v>0</v>
      </c>
      <c r="AI12" s="16">
        <v>0</v>
      </c>
      <c r="AJ12" s="16">
        <v>3.9215686274509803E-2</v>
      </c>
      <c r="AK12" s="16">
        <v>0</v>
      </c>
      <c r="AL12" s="16">
        <v>0</v>
      </c>
      <c r="AM12" s="16">
        <v>0</v>
      </c>
      <c r="AN12" s="16"/>
      <c r="AO12" s="16">
        <v>1.05263157894737E-2</v>
      </c>
      <c r="AP12" s="16">
        <v>1.0989010989011E-2</v>
      </c>
      <c r="AQ12" s="16">
        <v>1.3157894736842099E-2</v>
      </c>
      <c r="AR12" s="16">
        <v>0</v>
      </c>
      <c r="AS12" s="16">
        <v>0</v>
      </c>
      <c r="AT12" s="16">
        <v>0</v>
      </c>
      <c r="AU12" s="16"/>
      <c r="AV12" s="16">
        <v>0</v>
      </c>
      <c r="AW12" s="16">
        <v>1</v>
      </c>
      <c r="AX12" s="16">
        <v>0</v>
      </c>
      <c r="AY12" s="16">
        <v>0</v>
      </c>
      <c r="AZ12" s="16" t="s">
        <v>134</v>
      </c>
      <c r="BA12" s="16">
        <v>0</v>
      </c>
      <c r="BB12" s="16">
        <v>0</v>
      </c>
      <c r="BC12" s="16">
        <v>0</v>
      </c>
      <c r="BD12" s="16">
        <v>0</v>
      </c>
      <c r="BE12" s="16">
        <v>2.2471910112359501E-2</v>
      </c>
      <c r="BF12" s="16">
        <v>0</v>
      </c>
      <c r="BG12" s="16">
        <v>0</v>
      </c>
      <c r="BH12" s="16">
        <v>0</v>
      </c>
      <c r="BI12" s="16">
        <v>0</v>
      </c>
      <c r="BJ12" s="16">
        <v>0</v>
      </c>
      <c r="BK12" s="16">
        <v>0</v>
      </c>
      <c r="BL12" s="16">
        <v>0</v>
      </c>
      <c r="BM12" s="16">
        <v>0</v>
      </c>
      <c r="BN12" s="16">
        <v>0</v>
      </c>
      <c r="BO12" s="16"/>
      <c r="BP12" s="16">
        <v>1.1111111111111099E-2</v>
      </c>
      <c r="BQ12" s="16"/>
      <c r="BR12" s="16">
        <v>6.9204152249135002E-3</v>
      </c>
      <c r="BS12" s="16"/>
      <c r="BT12" s="16">
        <v>9.0090090090090107E-3</v>
      </c>
    </row>
    <row r="13" spans="2:72" ht="16" x14ac:dyDescent="0.2">
      <c r="B13" s="25" t="s">
        <v>90</v>
      </c>
      <c r="C13" s="24">
        <v>2.9761904761904799E-3</v>
      </c>
      <c r="D13" s="24">
        <v>8.1300813008130107E-3</v>
      </c>
      <c r="E13" s="24">
        <v>0</v>
      </c>
      <c r="F13" s="24">
        <v>0</v>
      </c>
      <c r="G13" s="24">
        <v>0</v>
      </c>
      <c r="H13" s="24">
        <v>0</v>
      </c>
      <c r="I13" s="24">
        <v>0</v>
      </c>
      <c r="J13" s="24">
        <v>0</v>
      </c>
      <c r="K13" s="24">
        <v>0</v>
      </c>
      <c r="L13" s="24">
        <v>0</v>
      </c>
      <c r="M13" s="24">
        <v>0</v>
      </c>
      <c r="N13" s="24">
        <v>0</v>
      </c>
      <c r="O13" s="24">
        <v>0</v>
      </c>
      <c r="P13" s="24"/>
      <c r="Q13" s="24">
        <v>0</v>
      </c>
      <c r="R13" s="24">
        <v>0</v>
      </c>
      <c r="S13" s="24">
        <v>0</v>
      </c>
      <c r="T13" s="24">
        <v>0</v>
      </c>
      <c r="U13" s="24">
        <v>5.2631578947368397E-2</v>
      </c>
      <c r="V13" s="24">
        <v>0</v>
      </c>
      <c r="W13" s="24">
        <v>0</v>
      </c>
      <c r="X13" s="24">
        <v>0</v>
      </c>
      <c r="Y13" s="24">
        <v>0</v>
      </c>
      <c r="Z13" s="24"/>
      <c r="AA13" s="24">
        <v>8.4745762711864406E-3</v>
      </c>
      <c r="AB13" s="24">
        <v>0</v>
      </c>
      <c r="AC13" s="24"/>
      <c r="AD13" s="24">
        <v>0</v>
      </c>
      <c r="AE13" s="24">
        <v>0</v>
      </c>
      <c r="AF13" s="24">
        <v>0</v>
      </c>
      <c r="AG13" s="24">
        <v>0</v>
      </c>
      <c r="AH13" s="24">
        <v>0</v>
      </c>
      <c r="AI13" s="24">
        <v>0</v>
      </c>
      <c r="AJ13" s="24">
        <v>0</v>
      </c>
      <c r="AK13" s="24">
        <v>0</v>
      </c>
      <c r="AL13" s="24">
        <v>0</v>
      </c>
      <c r="AM13" s="24">
        <v>1.2820512820512799E-2</v>
      </c>
      <c r="AN13" s="24"/>
      <c r="AO13" s="24">
        <v>0</v>
      </c>
      <c r="AP13" s="24">
        <v>0</v>
      </c>
      <c r="AQ13" s="24">
        <v>1.3157894736842099E-2</v>
      </c>
      <c r="AR13" s="24">
        <v>0</v>
      </c>
      <c r="AS13" s="24">
        <v>0</v>
      </c>
      <c r="AT13" s="24">
        <v>0</v>
      </c>
      <c r="AU13" s="24"/>
      <c r="AV13" s="24">
        <v>0</v>
      </c>
      <c r="AW13" s="24">
        <v>0</v>
      </c>
      <c r="AX13" s="24">
        <v>0</v>
      </c>
      <c r="AY13" s="24">
        <v>0</v>
      </c>
      <c r="AZ13" s="24" t="s">
        <v>134</v>
      </c>
      <c r="BA13" s="24">
        <v>0</v>
      </c>
      <c r="BB13" s="24">
        <v>0</v>
      </c>
      <c r="BC13" s="24">
        <v>0</v>
      </c>
      <c r="BD13" s="24">
        <v>0</v>
      </c>
      <c r="BE13" s="24">
        <v>0</v>
      </c>
      <c r="BF13" s="24">
        <v>0</v>
      </c>
      <c r="BG13" s="24">
        <v>0</v>
      </c>
      <c r="BH13" s="24">
        <v>0</v>
      </c>
      <c r="BI13" s="24">
        <v>0</v>
      </c>
      <c r="BJ13" s="24">
        <v>0</v>
      </c>
      <c r="BK13" s="24">
        <v>0</v>
      </c>
      <c r="BL13" s="24">
        <v>0</v>
      </c>
      <c r="BM13" s="24">
        <v>0</v>
      </c>
      <c r="BN13" s="24">
        <v>8.3333333333333301E-2</v>
      </c>
      <c r="BO13" s="24"/>
      <c r="BP13" s="24">
        <v>3.7037037037036999E-3</v>
      </c>
      <c r="BQ13" s="24"/>
      <c r="BR13" s="24">
        <v>3.4602076124567501E-3</v>
      </c>
      <c r="BS13" s="24"/>
      <c r="BT13" s="24">
        <v>4.5045045045045001E-3</v>
      </c>
    </row>
    <row r="14" spans="2:72" x14ac:dyDescent="0.2">
      <c r="B14" s="15" t="s">
        <v>361</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343</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48" x14ac:dyDescent="0.2">
      <c r="B8" s="17" t="s">
        <v>306</v>
      </c>
      <c r="C8" s="16">
        <v>0.351190476190476</v>
      </c>
      <c r="D8" s="16">
        <v>0.35772357723577197</v>
      </c>
      <c r="E8" s="16">
        <v>0.38709677419354799</v>
      </c>
      <c r="F8" s="16">
        <v>0.22222222222222199</v>
      </c>
      <c r="G8" s="16">
        <v>0.32</v>
      </c>
      <c r="H8" s="16">
        <v>0.23529411764705899</v>
      </c>
      <c r="I8" s="16">
        <v>0.394736842105263</v>
      </c>
      <c r="J8" s="16">
        <v>0.36842105263157898</v>
      </c>
      <c r="K8" s="16">
        <v>0.45454545454545497</v>
      </c>
      <c r="L8" s="16">
        <v>0.26470588235294101</v>
      </c>
      <c r="M8" s="16">
        <v>0.2</v>
      </c>
      <c r="N8" s="16">
        <v>0.53846153846153799</v>
      </c>
      <c r="O8" s="16">
        <v>0.5</v>
      </c>
      <c r="P8" s="16"/>
      <c r="Q8" s="16">
        <v>0</v>
      </c>
      <c r="R8" s="16">
        <v>0.28571428571428598</v>
      </c>
      <c r="S8" s="16">
        <v>0.25</v>
      </c>
      <c r="T8" s="16">
        <v>0.5</v>
      </c>
      <c r="U8" s="16">
        <v>0.21052631578947401</v>
      </c>
      <c r="V8" s="16">
        <v>0.35714285714285698</v>
      </c>
      <c r="W8" s="16">
        <v>0.23529411764705899</v>
      </c>
      <c r="X8" s="16">
        <v>0.30232558139534899</v>
      </c>
      <c r="Y8" s="16">
        <v>0.40571428571428603</v>
      </c>
      <c r="Z8" s="16"/>
      <c r="AA8" s="16">
        <v>0.28813559322033899</v>
      </c>
      <c r="AB8" s="16">
        <v>0.38532110091743099</v>
      </c>
      <c r="AC8" s="16"/>
      <c r="AD8" s="16">
        <v>0.25</v>
      </c>
      <c r="AE8" s="16">
        <v>0.18181818181818199</v>
      </c>
      <c r="AF8" s="16">
        <v>0.1</v>
      </c>
      <c r="AG8" s="16">
        <v>0.27777777777777801</v>
      </c>
      <c r="AH8" s="16">
        <v>0.5</v>
      </c>
      <c r="AI8" s="16">
        <v>0.38709677419354799</v>
      </c>
      <c r="AJ8" s="16">
        <v>0.37254901960784298</v>
      </c>
      <c r="AK8" s="16">
        <v>0.35714285714285698</v>
      </c>
      <c r="AL8" s="16">
        <v>0.3</v>
      </c>
      <c r="AM8" s="16">
        <v>0.41025641025641002</v>
      </c>
      <c r="AN8" s="16"/>
      <c r="AO8" s="16">
        <v>0.28421052631578902</v>
      </c>
      <c r="AP8" s="16">
        <v>0.39560439560439598</v>
      </c>
      <c r="AQ8" s="16">
        <v>0.32894736842105299</v>
      </c>
      <c r="AR8" s="16">
        <v>0.28947368421052599</v>
      </c>
      <c r="AS8" s="16">
        <v>0.5625</v>
      </c>
      <c r="AT8" s="16">
        <v>0.5</v>
      </c>
      <c r="AU8" s="16"/>
      <c r="AV8" s="16">
        <v>0</v>
      </c>
      <c r="AW8" s="16">
        <v>1</v>
      </c>
      <c r="AX8" s="16">
        <v>0.5</v>
      </c>
      <c r="AY8" s="16">
        <v>0.25</v>
      </c>
      <c r="AZ8" s="16" t="s">
        <v>134</v>
      </c>
      <c r="BA8" s="16">
        <v>0.14285714285714299</v>
      </c>
      <c r="BB8" s="16">
        <v>0.33333333333333298</v>
      </c>
      <c r="BC8" s="16">
        <v>0.66666666666666696</v>
      </c>
      <c r="BD8" s="16">
        <v>0</v>
      </c>
      <c r="BE8" s="16">
        <v>0.41573033707865198</v>
      </c>
      <c r="BF8" s="16">
        <v>0.375</v>
      </c>
      <c r="BG8" s="16">
        <v>0</v>
      </c>
      <c r="BH8" s="16">
        <v>0.21212121212121199</v>
      </c>
      <c r="BI8" s="16">
        <v>0.2</v>
      </c>
      <c r="BJ8" s="16">
        <v>0.14285714285714299</v>
      </c>
      <c r="BK8" s="16">
        <v>0.30769230769230799</v>
      </c>
      <c r="BL8" s="16">
        <v>0.33333333333333298</v>
      </c>
      <c r="BM8" s="16">
        <v>0.375</v>
      </c>
      <c r="BN8" s="16">
        <v>0.25</v>
      </c>
      <c r="BO8" s="16"/>
      <c r="BP8" s="16">
        <v>0.36666666666666697</v>
      </c>
      <c r="BQ8" s="16"/>
      <c r="BR8" s="16">
        <v>0.34256055363321802</v>
      </c>
      <c r="BS8" s="16"/>
      <c r="BT8" s="16">
        <v>0.40090090090090102</v>
      </c>
    </row>
    <row r="9" spans="2:72" ht="32" x14ac:dyDescent="0.2">
      <c r="B9" s="17" t="s">
        <v>307</v>
      </c>
      <c r="C9" s="16">
        <v>0.51190476190476197</v>
      </c>
      <c r="D9" s="16">
        <v>0.48780487804877998</v>
      </c>
      <c r="E9" s="16">
        <v>0.54838709677419395</v>
      </c>
      <c r="F9" s="16">
        <v>0.44444444444444398</v>
      </c>
      <c r="G9" s="16">
        <v>0.52</v>
      </c>
      <c r="H9" s="16">
        <v>0.52941176470588203</v>
      </c>
      <c r="I9" s="16">
        <v>0.5</v>
      </c>
      <c r="J9" s="16">
        <v>0.42105263157894701</v>
      </c>
      <c r="K9" s="16">
        <v>0.54545454545454497</v>
      </c>
      <c r="L9" s="16">
        <v>0.64705882352941202</v>
      </c>
      <c r="M9" s="16">
        <v>0.6</v>
      </c>
      <c r="N9" s="16">
        <v>0.38461538461538503</v>
      </c>
      <c r="O9" s="16">
        <v>0.5</v>
      </c>
      <c r="P9" s="16"/>
      <c r="Q9" s="16">
        <v>0.66666666666666696</v>
      </c>
      <c r="R9" s="16">
        <v>0.42857142857142899</v>
      </c>
      <c r="S9" s="16">
        <v>0.5</v>
      </c>
      <c r="T9" s="16">
        <v>0.4375</v>
      </c>
      <c r="U9" s="16">
        <v>0.78947368421052599</v>
      </c>
      <c r="V9" s="16">
        <v>0.53571428571428603</v>
      </c>
      <c r="W9" s="16">
        <v>0.61764705882352899</v>
      </c>
      <c r="X9" s="16">
        <v>0.60465116279069797</v>
      </c>
      <c r="Y9" s="16">
        <v>0.44</v>
      </c>
      <c r="Z9" s="16"/>
      <c r="AA9" s="16">
        <v>0.58474576271186396</v>
      </c>
      <c r="AB9" s="16">
        <v>0.47247706422018299</v>
      </c>
      <c r="AC9" s="16"/>
      <c r="AD9" s="16">
        <v>0.5</v>
      </c>
      <c r="AE9" s="16">
        <v>0.54545454545454497</v>
      </c>
      <c r="AF9" s="16">
        <v>0.8</v>
      </c>
      <c r="AG9" s="16">
        <v>0.61111111111111105</v>
      </c>
      <c r="AH9" s="16">
        <v>0.45833333333333298</v>
      </c>
      <c r="AI9" s="16">
        <v>0.54838709677419395</v>
      </c>
      <c r="AJ9" s="16">
        <v>0.45098039215686297</v>
      </c>
      <c r="AK9" s="16">
        <v>0.57142857142857095</v>
      </c>
      <c r="AL9" s="16">
        <v>0.6</v>
      </c>
      <c r="AM9" s="16">
        <v>0.41025641025641002</v>
      </c>
      <c r="AN9" s="16"/>
      <c r="AO9" s="16">
        <v>0.557894736842105</v>
      </c>
      <c r="AP9" s="16">
        <v>0.46153846153846201</v>
      </c>
      <c r="AQ9" s="16">
        <v>0.56578947368421095</v>
      </c>
      <c r="AR9" s="16">
        <v>0.63157894736842102</v>
      </c>
      <c r="AS9" s="16">
        <v>0.28125</v>
      </c>
      <c r="AT9" s="16">
        <v>0</v>
      </c>
      <c r="AU9" s="16"/>
      <c r="AV9" s="16">
        <v>1</v>
      </c>
      <c r="AW9" s="16">
        <v>0</v>
      </c>
      <c r="AX9" s="16">
        <v>0.34782608695652201</v>
      </c>
      <c r="AY9" s="16">
        <v>0.75</v>
      </c>
      <c r="AZ9" s="16" t="s">
        <v>134</v>
      </c>
      <c r="BA9" s="16">
        <v>0.71428571428571397</v>
      </c>
      <c r="BB9" s="16">
        <v>0.48484848484848497</v>
      </c>
      <c r="BC9" s="16">
        <v>0.33333333333333298</v>
      </c>
      <c r="BD9" s="16">
        <v>0.66666666666666696</v>
      </c>
      <c r="BE9" s="16">
        <v>0.47191011235955099</v>
      </c>
      <c r="BF9" s="16">
        <v>0.52500000000000002</v>
      </c>
      <c r="BG9" s="16">
        <v>0.66666666666666696</v>
      </c>
      <c r="BH9" s="16">
        <v>0.63636363636363602</v>
      </c>
      <c r="BI9" s="16">
        <v>0.6</v>
      </c>
      <c r="BJ9" s="16">
        <v>0.85714285714285698</v>
      </c>
      <c r="BK9" s="16">
        <v>0.46153846153846201</v>
      </c>
      <c r="BL9" s="16">
        <v>0.53333333333333299</v>
      </c>
      <c r="BM9" s="16">
        <v>0.375</v>
      </c>
      <c r="BN9" s="16">
        <v>0.66666666666666696</v>
      </c>
      <c r="BO9" s="16"/>
      <c r="BP9" s="16">
        <v>0.50370370370370399</v>
      </c>
      <c r="BQ9" s="16"/>
      <c r="BR9" s="16">
        <v>0.49826989619377199</v>
      </c>
      <c r="BS9" s="16"/>
      <c r="BT9" s="16">
        <v>0.47297297297297303</v>
      </c>
    </row>
    <row r="10" spans="2:72" ht="32" x14ac:dyDescent="0.2">
      <c r="B10" s="17" t="s">
        <v>308</v>
      </c>
      <c r="C10" s="16">
        <v>0.12797619047618999</v>
      </c>
      <c r="D10" s="16">
        <v>0.154471544715447</v>
      </c>
      <c r="E10" s="16">
        <v>3.2258064516128997E-2</v>
      </c>
      <c r="F10" s="16">
        <v>0.33333333333333298</v>
      </c>
      <c r="G10" s="16">
        <v>0.16</v>
      </c>
      <c r="H10" s="16">
        <v>0.23529411764705899</v>
      </c>
      <c r="I10" s="16">
        <v>0.105263157894737</v>
      </c>
      <c r="J10" s="16">
        <v>0.21052631578947401</v>
      </c>
      <c r="K10" s="16">
        <v>0</v>
      </c>
      <c r="L10" s="16">
        <v>5.8823529411764698E-2</v>
      </c>
      <c r="M10" s="16">
        <v>0.2</v>
      </c>
      <c r="N10" s="16">
        <v>0</v>
      </c>
      <c r="O10" s="16">
        <v>0</v>
      </c>
      <c r="P10" s="16"/>
      <c r="Q10" s="16">
        <v>0.33333333333333298</v>
      </c>
      <c r="R10" s="16">
        <v>0</v>
      </c>
      <c r="S10" s="16">
        <v>0.25</v>
      </c>
      <c r="T10" s="16">
        <v>6.25E-2</v>
      </c>
      <c r="U10" s="16">
        <v>0</v>
      </c>
      <c r="V10" s="16">
        <v>7.1428571428571397E-2</v>
      </c>
      <c r="W10" s="16">
        <v>0.14705882352941199</v>
      </c>
      <c r="X10" s="16">
        <v>9.3023255813953501E-2</v>
      </c>
      <c r="Y10" s="16">
        <v>0.154285714285714</v>
      </c>
      <c r="Z10" s="16"/>
      <c r="AA10" s="16">
        <v>0.101694915254237</v>
      </c>
      <c r="AB10" s="16">
        <v>0.142201834862385</v>
      </c>
      <c r="AC10" s="16"/>
      <c r="AD10" s="16">
        <v>0.15</v>
      </c>
      <c r="AE10" s="16">
        <v>0.27272727272727298</v>
      </c>
      <c r="AF10" s="16">
        <v>0.1</v>
      </c>
      <c r="AG10" s="16">
        <v>5.5555555555555601E-2</v>
      </c>
      <c r="AH10" s="16">
        <v>4.1666666666666699E-2</v>
      </c>
      <c r="AI10" s="16">
        <v>6.4516129032258104E-2</v>
      </c>
      <c r="AJ10" s="16">
        <v>0.17647058823529399</v>
      </c>
      <c r="AK10" s="16">
        <v>7.1428571428571397E-2</v>
      </c>
      <c r="AL10" s="16">
        <v>0.1</v>
      </c>
      <c r="AM10" s="16">
        <v>0.17948717948717899</v>
      </c>
      <c r="AN10" s="16"/>
      <c r="AO10" s="16">
        <v>0.14736842105263201</v>
      </c>
      <c r="AP10" s="16">
        <v>0.14285714285714299</v>
      </c>
      <c r="AQ10" s="16">
        <v>0.105263157894737</v>
      </c>
      <c r="AR10" s="16">
        <v>7.8947368421052599E-2</v>
      </c>
      <c r="AS10" s="16">
        <v>0.15625</v>
      </c>
      <c r="AT10" s="16">
        <v>0</v>
      </c>
      <c r="AU10" s="16"/>
      <c r="AV10" s="16">
        <v>0</v>
      </c>
      <c r="AW10" s="16">
        <v>0</v>
      </c>
      <c r="AX10" s="16">
        <v>0.15217391304347799</v>
      </c>
      <c r="AY10" s="16">
        <v>0</v>
      </c>
      <c r="AZ10" s="16" t="s">
        <v>134</v>
      </c>
      <c r="BA10" s="16">
        <v>0.14285714285714299</v>
      </c>
      <c r="BB10" s="16">
        <v>0.18181818181818199</v>
      </c>
      <c r="BC10" s="16">
        <v>0</v>
      </c>
      <c r="BD10" s="16">
        <v>0.33333333333333298</v>
      </c>
      <c r="BE10" s="16">
        <v>0.101123595505618</v>
      </c>
      <c r="BF10" s="16">
        <v>0.1</v>
      </c>
      <c r="BG10" s="16">
        <v>0.33333333333333298</v>
      </c>
      <c r="BH10" s="16">
        <v>0.15151515151515199</v>
      </c>
      <c r="BI10" s="16">
        <v>0.2</v>
      </c>
      <c r="BJ10" s="16">
        <v>0</v>
      </c>
      <c r="BK10" s="16">
        <v>0.230769230769231</v>
      </c>
      <c r="BL10" s="16">
        <v>0.133333333333333</v>
      </c>
      <c r="BM10" s="16">
        <v>0.125</v>
      </c>
      <c r="BN10" s="16">
        <v>0</v>
      </c>
      <c r="BO10" s="16"/>
      <c r="BP10" s="16">
        <v>0.122222222222222</v>
      </c>
      <c r="BQ10" s="16"/>
      <c r="BR10" s="16">
        <v>0.14878892733564</v>
      </c>
      <c r="BS10" s="16"/>
      <c r="BT10" s="16">
        <v>0.121621621621622</v>
      </c>
    </row>
    <row r="11" spans="2:72" ht="16" x14ac:dyDescent="0.2">
      <c r="B11" s="17" t="s">
        <v>90</v>
      </c>
      <c r="C11" s="18">
        <v>8.9285714285714298E-3</v>
      </c>
      <c r="D11" s="18">
        <v>0</v>
      </c>
      <c r="E11" s="18">
        <v>3.2258064516128997E-2</v>
      </c>
      <c r="F11" s="18">
        <v>0</v>
      </c>
      <c r="G11" s="18">
        <v>0</v>
      </c>
      <c r="H11" s="18">
        <v>0</v>
      </c>
      <c r="I11" s="18">
        <v>0</v>
      </c>
      <c r="J11" s="18">
        <v>0</v>
      </c>
      <c r="K11" s="18">
        <v>0</v>
      </c>
      <c r="L11" s="18">
        <v>2.9411764705882401E-2</v>
      </c>
      <c r="M11" s="18">
        <v>0</v>
      </c>
      <c r="N11" s="18">
        <v>7.69230769230769E-2</v>
      </c>
      <c r="O11" s="18">
        <v>0</v>
      </c>
      <c r="P11" s="18"/>
      <c r="Q11" s="18">
        <v>0</v>
      </c>
      <c r="R11" s="18">
        <v>0.28571428571428598</v>
      </c>
      <c r="S11" s="18">
        <v>0</v>
      </c>
      <c r="T11" s="18">
        <v>0</v>
      </c>
      <c r="U11" s="18">
        <v>0</v>
      </c>
      <c r="V11" s="18">
        <v>3.5714285714285698E-2</v>
      </c>
      <c r="W11" s="18">
        <v>0</v>
      </c>
      <c r="X11" s="18">
        <v>0</v>
      </c>
      <c r="Y11" s="18">
        <v>0</v>
      </c>
      <c r="Z11" s="18"/>
      <c r="AA11" s="18">
        <v>2.5423728813559299E-2</v>
      </c>
      <c r="AB11" s="18">
        <v>0</v>
      </c>
      <c r="AC11" s="18"/>
      <c r="AD11" s="18">
        <v>0.1</v>
      </c>
      <c r="AE11" s="18">
        <v>0</v>
      </c>
      <c r="AF11" s="18">
        <v>0</v>
      </c>
      <c r="AG11" s="18">
        <v>5.5555555555555601E-2</v>
      </c>
      <c r="AH11" s="18">
        <v>0</v>
      </c>
      <c r="AI11" s="18">
        <v>0</v>
      </c>
      <c r="AJ11" s="18">
        <v>0</v>
      </c>
      <c r="AK11" s="18">
        <v>0</v>
      </c>
      <c r="AL11" s="18">
        <v>0</v>
      </c>
      <c r="AM11" s="18">
        <v>0</v>
      </c>
      <c r="AN11" s="18"/>
      <c r="AO11" s="18">
        <v>1.05263157894737E-2</v>
      </c>
      <c r="AP11" s="18">
        <v>0</v>
      </c>
      <c r="AQ11" s="18">
        <v>0</v>
      </c>
      <c r="AR11" s="18">
        <v>0</v>
      </c>
      <c r="AS11" s="18">
        <v>0</v>
      </c>
      <c r="AT11" s="18">
        <v>0.5</v>
      </c>
      <c r="AU11" s="18"/>
      <c r="AV11" s="18">
        <v>0</v>
      </c>
      <c r="AW11" s="18">
        <v>0</v>
      </c>
      <c r="AX11" s="18">
        <v>0</v>
      </c>
      <c r="AY11" s="18">
        <v>0</v>
      </c>
      <c r="AZ11" s="18" t="s">
        <v>134</v>
      </c>
      <c r="BA11" s="18">
        <v>0</v>
      </c>
      <c r="BB11" s="18">
        <v>0</v>
      </c>
      <c r="BC11" s="18">
        <v>0</v>
      </c>
      <c r="BD11" s="18">
        <v>0</v>
      </c>
      <c r="BE11" s="18">
        <v>1.1235955056179799E-2</v>
      </c>
      <c r="BF11" s="18">
        <v>0</v>
      </c>
      <c r="BG11" s="18">
        <v>0</v>
      </c>
      <c r="BH11" s="18">
        <v>0</v>
      </c>
      <c r="BI11" s="18">
        <v>0</v>
      </c>
      <c r="BJ11" s="18">
        <v>0</v>
      </c>
      <c r="BK11" s="18">
        <v>0</v>
      </c>
      <c r="BL11" s="18">
        <v>0</v>
      </c>
      <c r="BM11" s="18">
        <v>0.125</v>
      </c>
      <c r="BN11" s="18">
        <v>8.3333333333333301E-2</v>
      </c>
      <c r="BO11" s="18"/>
      <c r="BP11" s="18">
        <v>7.4074074074074103E-3</v>
      </c>
      <c r="BQ11" s="18"/>
      <c r="BR11" s="18">
        <v>1.03806228373702E-2</v>
      </c>
      <c r="BS11" s="18"/>
      <c r="BT11" s="18">
        <v>4.5045045045045001E-3</v>
      </c>
    </row>
    <row r="12" spans="2:72" x14ac:dyDescent="0.2">
      <c r="B12" s="15" t="s">
        <v>297</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2:G19"/>
  <sheetViews>
    <sheetView showGridLines="0" topLeftCell="A9" workbookViewId="0">
      <pane xSplit="2" topLeftCell="C1" activePane="topRight" state="frozen"/>
      <selection pane="topRight" activeCell="B11" sqref="B11"/>
    </sheetView>
  </sheetViews>
  <sheetFormatPr baseColWidth="10" defaultColWidth="10.83203125" defaultRowHeight="15" x14ac:dyDescent="0.2"/>
  <cols>
    <col min="2" max="2" width="25.6640625" customWidth="1"/>
    <col min="3" max="7" width="20.6640625" customWidth="1"/>
  </cols>
  <sheetData>
    <row r="2" spans="2:7" ht="40" customHeight="1" x14ac:dyDescent="0.2">
      <c r="D2" s="35" t="s">
        <v>314</v>
      </c>
      <c r="E2" s="31"/>
      <c r="F2" s="31"/>
      <c r="G2" s="31"/>
    </row>
    <row r="6" spans="2:7" ht="50" customHeight="1" x14ac:dyDescent="0.2">
      <c r="B6" s="19" t="s">
        <v>14</v>
      </c>
      <c r="C6" s="19" t="s">
        <v>312</v>
      </c>
      <c r="D6" s="19" t="s">
        <v>310</v>
      </c>
      <c r="E6" s="19" t="s">
        <v>311</v>
      </c>
      <c r="F6" s="19" t="s">
        <v>313</v>
      </c>
    </row>
    <row r="7" spans="2:7" ht="16" x14ac:dyDescent="0.2">
      <c r="B7" s="17" t="s">
        <v>291</v>
      </c>
      <c r="C7" s="16">
        <v>0.53869047619047605</v>
      </c>
      <c r="D7" s="16">
        <v>0.44642857142857101</v>
      </c>
      <c r="E7" s="16">
        <v>0.44642857142857101</v>
      </c>
      <c r="F7" s="16">
        <v>0.476190476190476</v>
      </c>
    </row>
    <row r="8" spans="2:7" ht="16" x14ac:dyDescent="0.2">
      <c r="B8" s="17" t="s">
        <v>292</v>
      </c>
      <c r="C8" s="16">
        <v>0.32142857142857101</v>
      </c>
      <c r="D8" s="16">
        <v>0.41666666666666702</v>
      </c>
      <c r="E8" s="16">
        <v>0.42559523809523803</v>
      </c>
      <c r="F8" s="16">
        <v>0.398809523809524</v>
      </c>
    </row>
    <row r="9" spans="2:7" ht="32" x14ac:dyDescent="0.2">
      <c r="B9" s="17" t="s">
        <v>293</v>
      </c>
      <c r="C9" s="16">
        <v>0.104166666666667</v>
      </c>
      <c r="D9" s="16">
        <v>0.110119047619048</v>
      </c>
      <c r="E9" s="16">
        <v>8.9285714285714302E-2</v>
      </c>
      <c r="F9" s="16">
        <v>0.101190476190476</v>
      </c>
    </row>
    <row r="10" spans="2:7" ht="16" x14ac:dyDescent="0.2">
      <c r="B10" s="17" t="s">
        <v>294</v>
      </c>
      <c r="C10" s="16">
        <v>2.0833333333333301E-2</v>
      </c>
      <c r="D10" s="16">
        <v>1.4880952380952399E-2</v>
      </c>
      <c r="E10" s="16">
        <v>3.2738095238095198E-2</v>
      </c>
      <c r="F10" s="16">
        <v>1.7857142857142901E-2</v>
      </c>
    </row>
    <row r="11" spans="2:7" ht="16" x14ac:dyDescent="0.2">
      <c r="B11" s="17" t="s">
        <v>295</v>
      </c>
      <c r="C11" s="16">
        <v>2.9761904761904799E-3</v>
      </c>
      <c r="D11" s="16">
        <v>1.1904761904761901E-2</v>
      </c>
      <c r="E11" s="16">
        <v>2.9761904761904799E-3</v>
      </c>
      <c r="F11" s="16">
        <v>2.9761904761904799E-3</v>
      </c>
    </row>
    <row r="12" spans="2:7" ht="16" x14ac:dyDescent="0.2">
      <c r="B12" s="23" t="s">
        <v>344</v>
      </c>
      <c r="C12" s="24">
        <v>1.1904761904761901E-2</v>
      </c>
      <c r="D12" s="24">
        <v>0</v>
      </c>
      <c r="E12" s="24">
        <v>2.9761904761904799E-3</v>
      </c>
      <c r="F12" s="24">
        <v>2.9761904761904799E-3</v>
      </c>
    </row>
    <row r="13" spans="2:7" x14ac:dyDescent="0.2">
      <c r="B13" s="15" t="s">
        <v>297</v>
      </c>
      <c r="C13" s="15"/>
      <c r="D13" s="15"/>
      <c r="E13" s="15"/>
      <c r="F13" s="15"/>
    </row>
    <row r="14" spans="2:7" x14ac:dyDescent="0.2">
      <c r="B14" t="s">
        <v>93</v>
      </c>
    </row>
    <row r="15" spans="2:7" x14ac:dyDescent="0.2">
      <c r="B15" t="s">
        <v>94</v>
      </c>
    </row>
    <row r="19" spans="2:2" x14ac:dyDescent="0.2">
      <c r="B19" s="8" t="str">
        <f>HYPERLINK("#'Contents'!A1", "Return to Contents")</f>
        <v>Return to Contents</v>
      </c>
    </row>
  </sheetData>
  <mergeCells count="1">
    <mergeCell ref="D2:G2"/>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104</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95</v>
      </c>
      <c r="C8" s="16">
        <v>0.54345654345654304</v>
      </c>
      <c r="D8" s="16">
        <v>0.59710144927536202</v>
      </c>
      <c r="E8" s="16">
        <v>0.40336134453781503</v>
      </c>
      <c r="F8" s="16">
        <v>0.43181818181818199</v>
      </c>
      <c r="G8" s="16">
        <v>0.54411764705882304</v>
      </c>
      <c r="H8" s="16">
        <v>0.55357142857142905</v>
      </c>
      <c r="I8" s="16">
        <v>0.59574468085106402</v>
      </c>
      <c r="J8" s="16">
        <v>0.41791044776119401</v>
      </c>
      <c r="K8" s="16">
        <v>0.58064516129032295</v>
      </c>
      <c r="L8" s="16">
        <v>0.61797752808988804</v>
      </c>
      <c r="M8" s="16">
        <v>0.55000000000000004</v>
      </c>
      <c r="N8" s="16">
        <v>0.55882352941176505</v>
      </c>
      <c r="O8" s="16">
        <v>0.35714285714285698</v>
      </c>
      <c r="P8" s="16"/>
      <c r="Q8" s="16">
        <v>0.28571428571428598</v>
      </c>
      <c r="R8" s="16">
        <v>0.338028169014085</v>
      </c>
      <c r="S8" s="16">
        <v>0.38709677419354799</v>
      </c>
      <c r="T8" s="16">
        <v>0.54929577464788704</v>
      </c>
      <c r="U8" s="16">
        <v>0.483870967741935</v>
      </c>
      <c r="V8" s="16">
        <v>0.57425742574257399</v>
      </c>
      <c r="W8" s="16">
        <v>0.51754385964912297</v>
      </c>
      <c r="X8" s="16">
        <v>0.59574468085106402</v>
      </c>
      <c r="Y8" s="16">
        <v>0.649171270718232</v>
      </c>
      <c r="Z8" s="16"/>
      <c r="AA8" s="16">
        <v>0.46323529411764702</v>
      </c>
      <c r="AB8" s="16">
        <v>0.63815789473684204</v>
      </c>
      <c r="AC8" s="16"/>
      <c r="AD8" s="16">
        <v>0.29496402877697803</v>
      </c>
      <c r="AE8" s="16">
        <v>0.492307692307692</v>
      </c>
      <c r="AF8" s="16">
        <v>0.41269841269841301</v>
      </c>
      <c r="AG8" s="16">
        <v>0.5625</v>
      </c>
      <c r="AH8" s="16">
        <v>0.41025641025641002</v>
      </c>
      <c r="AI8" s="16">
        <v>0.54347826086956497</v>
      </c>
      <c r="AJ8" s="16">
        <v>0.630252100840336</v>
      </c>
      <c r="AK8" s="16">
        <v>0.66292134831460703</v>
      </c>
      <c r="AL8" s="16">
        <v>0.67021276595744705</v>
      </c>
      <c r="AM8" s="16">
        <v>0.68589743589743601</v>
      </c>
      <c r="AN8" s="16"/>
      <c r="AO8" s="16">
        <v>0.44642857142857101</v>
      </c>
      <c r="AP8" s="16">
        <v>0.59760956175298796</v>
      </c>
      <c r="AQ8" s="16">
        <v>0.61714285714285699</v>
      </c>
      <c r="AR8" s="16">
        <v>0.58762886597938102</v>
      </c>
      <c r="AS8" s="16">
        <v>0.63793103448275901</v>
      </c>
      <c r="AT8" s="16">
        <v>0.55000000000000004</v>
      </c>
      <c r="AU8" s="16"/>
      <c r="AV8" s="16">
        <v>0.5625</v>
      </c>
      <c r="AW8" s="16">
        <v>0.6</v>
      </c>
      <c r="AX8" s="16">
        <v>0.60185185185185197</v>
      </c>
      <c r="AY8" s="16">
        <v>0.41666666666666702</v>
      </c>
      <c r="AZ8" s="16">
        <v>0.42857142857142899</v>
      </c>
      <c r="BA8" s="16">
        <v>0.5</v>
      </c>
      <c r="BB8" s="16">
        <v>0.47115384615384598</v>
      </c>
      <c r="BC8" s="16">
        <v>0.6</v>
      </c>
      <c r="BD8" s="16">
        <v>0.38095238095238099</v>
      </c>
      <c r="BE8" s="16">
        <v>0.60386473429951704</v>
      </c>
      <c r="BF8" s="16">
        <v>0.56363636363636405</v>
      </c>
      <c r="BG8" s="16">
        <v>0.58823529411764697</v>
      </c>
      <c r="BH8" s="16">
        <v>0.61111111111111105</v>
      </c>
      <c r="BI8" s="16">
        <v>0.45</v>
      </c>
      <c r="BJ8" s="16">
        <v>0.66666666666666696</v>
      </c>
      <c r="BK8" s="16">
        <v>0.4375</v>
      </c>
      <c r="BL8" s="16">
        <v>0.50980392156862697</v>
      </c>
      <c r="BM8" s="16">
        <v>0.5</v>
      </c>
      <c r="BN8" s="16">
        <v>0.38888888888888901</v>
      </c>
      <c r="BO8" s="16"/>
      <c r="BP8" s="16">
        <v>0.59895150720838797</v>
      </c>
      <c r="BQ8" s="16"/>
      <c r="BR8" s="16">
        <v>0.61551724137930997</v>
      </c>
      <c r="BS8" s="16"/>
      <c r="BT8" s="16">
        <v>0.62470862470862498</v>
      </c>
    </row>
    <row r="9" spans="2:72" ht="16" x14ac:dyDescent="0.2">
      <c r="B9" s="17" t="s">
        <v>96</v>
      </c>
      <c r="C9" s="16">
        <v>0.46353646353646399</v>
      </c>
      <c r="D9" s="16">
        <v>0.48985507246376803</v>
      </c>
      <c r="E9" s="16">
        <v>0.42016806722689098</v>
      </c>
      <c r="F9" s="16">
        <v>0.47727272727272702</v>
      </c>
      <c r="G9" s="16">
        <v>0.47058823529411797</v>
      </c>
      <c r="H9" s="16">
        <v>0.39285714285714302</v>
      </c>
      <c r="I9" s="16">
        <v>0.329787234042553</v>
      </c>
      <c r="J9" s="16">
        <v>0.462686567164179</v>
      </c>
      <c r="K9" s="16">
        <v>0.70967741935483897</v>
      </c>
      <c r="L9" s="16">
        <v>0.40449438202247201</v>
      </c>
      <c r="M9" s="16">
        <v>0.57499999999999996</v>
      </c>
      <c r="N9" s="16">
        <v>0.47058823529411797</v>
      </c>
      <c r="O9" s="16">
        <v>0.78571428571428603</v>
      </c>
      <c r="P9" s="16"/>
      <c r="Q9" s="16">
        <v>0.158730158730159</v>
      </c>
      <c r="R9" s="16">
        <v>0.36619718309859201</v>
      </c>
      <c r="S9" s="16">
        <v>0.37096774193548399</v>
      </c>
      <c r="T9" s="16">
        <v>0.39436619718309901</v>
      </c>
      <c r="U9" s="16">
        <v>0.40322580645161299</v>
      </c>
      <c r="V9" s="16">
        <v>0.37623762376237602</v>
      </c>
      <c r="W9" s="16">
        <v>0.394736842105263</v>
      </c>
      <c r="X9" s="16">
        <v>0.58510638297872297</v>
      </c>
      <c r="Y9" s="16">
        <v>0.59116022099447496</v>
      </c>
      <c r="Z9" s="16"/>
      <c r="AA9" s="16">
        <v>0.35845588235294101</v>
      </c>
      <c r="AB9" s="16">
        <v>0.58991228070175405</v>
      </c>
      <c r="AC9" s="16"/>
      <c r="AD9" s="16">
        <v>0.28057553956834502</v>
      </c>
      <c r="AE9" s="16">
        <v>0.35384615384615398</v>
      </c>
      <c r="AF9" s="16">
        <v>0.50793650793650802</v>
      </c>
      <c r="AG9" s="16">
        <v>0.39583333333333298</v>
      </c>
      <c r="AH9" s="16">
        <v>0.47435897435897401</v>
      </c>
      <c r="AI9" s="16">
        <v>0.47826086956521702</v>
      </c>
      <c r="AJ9" s="16">
        <v>0.47058823529411797</v>
      </c>
      <c r="AK9" s="16">
        <v>0.49438202247190999</v>
      </c>
      <c r="AL9" s="16">
        <v>0.60638297872340396</v>
      </c>
      <c r="AM9" s="16">
        <v>0.59615384615384603</v>
      </c>
      <c r="AN9" s="16"/>
      <c r="AO9" s="16">
        <v>0.43112244897959201</v>
      </c>
      <c r="AP9" s="16">
        <v>0.48207171314740999</v>
      </c>
      <c r="AQ9" s="16">
        <v>0.497142857142857</v>
      </c>
      <c r="AR9" s="16">
        <v>0.47422680412371099</v>
      </c>
      <c r="AS9" s="16">
        <v>0.568965517241379</v>
      </c>
      <c r="AT9" s="16">
        <v>0.25</v>
      </c>
      <c r="AU9" s="16"/>
      <c r="AV9" s="16">
        <v>0.375</v>
      </c>
      <c r="AW9" s="16">
        <v>0.2</v>
      </c>
      <c r="AX9" s="16">
        <v>0.55555555555555602</v>
      </c>
      <c r="AY9" s="16">
        <v>0.16666666666666699</v>
      </c>
      <c r="AZ9" s="16">
        <v>0.14285714285714299</v>
      </c>
      <c r="BA9" s="16">
        <v>0.36764705882352899</v>
      </c>
      <c r="BB9" s="16">
        <v>0.394230769230769</v>
      </c>
      <c r="BC9" s="16">
        <v>0.5</v>
      </c>
      <c r="BD9" s="16">
        <v>0.476190476190476</v>
      </c>
      <c r="BE9" s="16">
        <v>0.51207729468598995</v>
      </c>
      <c r="BF9" s="16">
        <v>0.50909090909090904</v>
      </c>
      <c r="BG9" s="16">
        <v>0.41176470588235298</v>
      </c>
      <c r="BH9" s="16">
        <v>0.51111111111111096</v>
      </c>
      <c r="BI9" s="16">
        <v>0.4</v>
      </c>
      <c r="BJ9" s="16">
        <v>0.4</v>
      </c>
      <c r="BK9" s="16">
        <v>0.5</v>
      </c>
      <c r="BL9" s="16">
        <v>0.45098039215686297</v>
      </c>
      <c r="BM9" s="16">
        <v>0.33333333333333298</v>
      </c>
      <c r="BN9" s="16">
        <v>0.41666666666666702</v>
      </c>
      <c r="BO9" s="16"/>
      <c r="BP9" s="16">
        <v>0.49934469200524201</v>
      </c>
      <c r="BQ9" s="16"/>
      <c r="BR9" s="16">
        <v>0.486206896551724</v>
      </c>
      <c r="BS9" s="16"/>
      <c r="BT9" s="16">
        <v>0.48018648018648002</v>
      </c>
    </row>
    <row r="10" spans="2:72" ht="16" x14ac:dyDescent="0.2">
      <c r="B10" s="17" t="s">
        <v>98</v>
      </c>
      <c r="C10" s="16">
        <v>0.39460539460539501</v>
      </c>
      <c r="D10" s="16">
        <v>0.47536231884058</v>
      </c>
      <c r="E10" s="16">
        <v>0.28571428571428598</v>
      </c>
      <c r="F10" s="16">
        <v>0.38636363636363602</v>
      </c>
      <c r="G10" s="16">
        <v>0.45588235294117602</v>
      </c>
      <c r="H10" s="16">
        <v>0.25</v>
      </c>
      <c r="I10" s="16">
        <v>0.39361702127659598</v>
      </c>
      <c r="J10" s="16">
        <v>0.328358208955224</v>
      </c>
      <c r="K10" s="16">
        <v>0.35483870967741898</v>
      </c>
      <c r="L10" s="16">
        <v>0.35955056179775302</v>
      </c>
      <c r="M10" s="16">
        <v>0.35</v>
      </c>
      <c r="N10" s="16">
        <v>0.32352941176470601</v>
      </c>
      <c r="O10" s="16">
        <v>0.57142857142857095</v>
      </c>
      <c r="P10" s="16"/>
      <c r="Q10" s="16">
        <v>7.9365079365079402E-2</v>
      </c>
      <c r="R10" s="16">
        <v>8.4507042253521097E-2</v>
      </c>
      <c r="S10" s="16">
        <v>0.27419354838709697</v>
      </c>
      <c r="T10" s="16">
        <v>0.25352112676056299</v>
      </c>
      <c r="U10" s="16">
        <v>0.30645161290322598</v>
      </c>
      <c r="V10" s="16">
        <v>0.37623762376237602</v>
      </c>
      <c r="W10" s="16">
        <v>0.42105263157894701</v>
      </c>
      <c r="X10" s="16">
        <v>0.42553191489361702</v>
      </c>
      <c r="Y10" s="16">
        <v>0.56353591160220995</v>
      </c>
      <c r="Z10" s="16"/>
      <c r="AA10" s="16">
        <v>0.277573529411765</v>
      </c>
      <c r="AB10" s="16">
        <v>0.53508771929824595</v>
      </c>
      <c r="AC10" s="16"/>
      <c r="AD10" s="16">
        <v>0.15107913669064699</v>
      </c>
      <c r="AE10" s="16">
        <v>0.230769230769231</v>
      </c>
      <c r="AF10" s="16">
        <v>0.17460317460317501</v>
      </c>
      <c r="AG10" s="16">
        <v>0.34375</v>
      </c>
      <c r="AH10" s="16">
        <v>0.35897435897435898</v>
      </c>
      <c r="AI10" s="16">
        <v>0.33695652173912999</v>
      </c>
      <c r="AJ10" s="16">
        <v>0.495798319327731</v>
      </c>
      <c r="AK10" s="16">
        <v>0.57303370786516805</v>
      </c>
      <c r="AL10" s="16">
        <v>0.54255319148936199</v>
      </c>
      <c r="AM10" s="16">
        <v>0.58333333333333304</v>
      </c>
      <c r="AN10" s="16"/>
      <c r="AO10" s="16">
        <v>0.30612244897959201</v>
      </c>
      <c r="AP10" s="16">
        <v>0.45816733067729098</v>
      </c>
      <c r="AQ10" s="16">
        <v>0.42285714285714299</v>
      </c>
      <c r="AR10" s="16">
        <v>0.48453608247422703</v>
      </c>
      <c r="AS10" s="16">
        <v>0.51724137931034497</v>
      </c>
      <c r="AT10" s="16">
        <v>0.35</v>
      </c>
      <c r="AU10" s="16"/>
      <c r="AV10" s="16">
        <v>0.375</v>
      </c>
      <c r="AW10" s="16">
        <v>0</v>
      </c>
      <c r="AX10" s="16">
        <v>0.49074074074074098</v>
      </c>
      <c r="AY10" s="16">
        <v>0.33333333333333298</v>
      </c>
      <c r="AZ10" s="16">
        <v>0.42857142857142899</v>
      </c>
      <c r="BA10" s="16">
        <v>0.26470588235294101</v>
      </c>
      <c r="BB10" s="16">
        <v>0.45192307692307698</v>
      </c>
      <c r="BC10" s="16">
        <v>0.2</v>
      </c>
      <c r="BD10" s="16">
        <v>0.238095238095238</v>
      </c>
      <c r="BE10" s="16">
        <v>0.52173913043478304</v>
      </c>
      <c r="BF10" s="16">
        <v>0.44545454545454499</v>
      </c>
      <c r="BG10" s="16">
        <v>0.41176470588235298</v>
      </c>
      <c r="BH10" s="16">
        <v>0.37777777777777799</v>
      </c>
      <c r="BI10" s="16">
        <v>0.4</v>
      </c>
      <c r="BJ10" s="16">
        <v>0.66666666666666696</v>
      </c>
      <c r="BK10" s="16">
        <v>0.22916666666666699</v>
      </c>
      <c r="BL10" s="16">
        <v>0.27450980392156898</v>
      </c>
      <c r="BM10" s="16">
        <v>0.13888888888888901</v>
      </c>
      <c r="BN10" s="16">
        <v>0.194444444444444</v>
      </c>
      <c r="BO10" s="16"/>
      <c r="BP10" s="16">
        <v>0.437745740498034</v>
      </c>
      <c r="BQ10" s="16"/>
      <c r="BR10" s="16">
        <v>0.57931034482758603</v>
      </c>
      <c r="BS10" s="16"/>
      <c r="BT10" s="16">
        <v>0.52214452214452201</v>
      </c>
    </row>
    <row r="11" spans="2:72" ht="16" x14ac:dyDescent="0.2">
      <c r="B11" s="17" t="s">
        <v>99</v>
      </c>
      <c r="C11" s="16">
        <v>0.35564435564435598</v>
      </c>
      <c r="D11" s="16">
        <v>0.44347826086956499</v>
      </c>
      <c r="E11" s="16">
        <v>0.27731092436974802</v>
      </c>
      <c r="F11" s="16">
        <v>0.25</v>
      </c>
      <c r="G11" s="16">
        <v>0.36764705882352899</v>
      </c>
      <c r="H11" s="16">
        <v>0.26785714285714302</v>
      </c>
      <c r="I11" s="16">
        <v>0.38297872340425498</v>
      </c>
      <c r="J11" s="16">
        <v>0.26865671641791</v>
      </c>
      <c r="K11" s="16">
        <v>0.35483870967741898</v>
      </c>
      <c r="L11" s="16">
        <v>0.30337078651685401</v>
      </c>
      <c r="M11" s="16">
        <v>0.35</v>
      </c>
      <c r="N11" s="16">
        <v>0.20588235294117599</v>
      </c>
      <c r="O11" s="16">
        <v>0.42857142857142899</v>
      </c>
      <c r="P11" s="16"/>
      <c r="Q11" s="16">
        <v>7.9365079365079402E-2</v>
      </c>
      <c r="R11" s="16">
        <v>0.12676056338028199</v>
      </c>
      <c r="S11" s="16">
        <v>8.0645161290322606E-2</v>
      </c>
      <c r="T11" s="16">
        <v>0.22535211267605601</v>
      </c>
      <c r="U11" s="16">
        <v>0.32258064516128998</v>
      </c>
      <c r="V11" s="16">
        <v>0.396039603960396</v>
      </c>
      <c r="W11" s="16">
        <v>0.36842105263157898</v>
      </c>
      <c r="X11" s="16">
        <v>0.35106382978723399</v>
      </c>
      <c r="Y11" s="16">
        <v>0.51381215469613295</v>
      </c>
      <c r="Z11" s="16"/>
      <c r="AA11" s="16">
        <v>0.25183823529411797</v>
      </c>
      <c r="AB11" s="16">
        <v>0.480263157894737</v>
      </c>
      <c r="AC11" s="16"/>
      <c r="AD11" s="16">
        <v>0.15107913669064699</v>
      </c>
      <c r="AE11" s="16">
        <v>0.230769230769231</v>
      </c>
      <c r="AF11" s="16">
        <v>0.14285714285714299</v>
      </c>
      <c r="AG11" s="16">
        <v>0.25</v>
      </c>
      <c r="AH11" s="16">
        <v>0.38461538461538503</v>
      </c>
      <c r="AI11" s="16">
        <v>0.36956521739130399</v>
      </c>
      <c r="AJ11" s="16">
        <v>0.504201680672269</v>
      </c>
      <c r="AK11" s="16">
        <v>0.50561797752809001</v>
      </c>
      <c r="AL11" s="16">
        <v>0.47872340425531901</v>
      </c>
      <c r="AM11" s="16">
        <v>0.44230769230769201</v>
      </c>
      <c r="AN11" s="16"/>
      <c r="AO11" s="16">
        <v>0.26785714285714302</v>
      </c>
      <c r="AP11" s="16">
        <v>0.37051792828685298</v>
      </c>
      <c r="AQ11" s="16">
        <v>0.42857142857142899</v>
      </c>
      <c r="AR11" s="16">
        <v>0.44329896907216498</v>
      </c>
      <c r="AS11" s="16">
        <v>0.568965517241379</v>
      </c>
      <c r="AT11" s="16">
        <v>0.25</v>
      </c>
      <c r="AU11" s="16"/>
      <c r="AV11" s="16">
        <v>0.3125</v>
      </c>
      <c r="AW11" s="16">
        <v>0.4</v>
      </c>
      <c r="AX11" s="16">
        <v>0.407407407407407</v>
      </c>
      <c r="AY11" s="16">
        <v>0.25</v>
      </c>
      <c r="AZ11" s="16">
        <v>0.28571428571428598</v>
      </c>
      <c r="BA11" s="16">
        <v>0.308823529411765</v>
      </c>
      <c r="BB11" s="16">
        <v>0.375</v>
      </c>
      <c r="BC11" s="16">
        <v>0.233333333333333</v>
      </c>
      <c r="BD11" s="16">
        <v>0.14285714285714299</v>
      </c>
      <c r="BE11" s="16">
        <v>0.46859903381642498</v>
      </c>
      <c r="BF11" s="16">
        <v>0.42727272727272703</v>
      </c>
      <c r="BG11" s="16">
        <v>0.35294117647058798</v>
      </c>
      <c r="BH11" s="16">
        <v>0.32222222222222202</v>
      </c>
      <c r="BI11" s="16">
        <v>0.3</v>
      </c>
      <c r="BJ11" s="16">
        <v>0.133333333333333</v>
      </c>
      <c r="BK11" s="16">
        <v>0.27083333333333298</v>
      </c>
      <c r="BL11" s="16">
        <v>0.31372549019607798</v>
      </c>
      <c r="BM11" s="16">
        <v>0.16666666666666699</v>
      </c>
      <c r="BN11" s="16">
        <v>0.22222222222222199</v>
      </c>
      <c r="BO11" s="16"/>
      <c r="BP11" s="16">
        <v>0.39711664482306702</v>
      </c>
      <c r="BQ11" s="16"/>
      <c r="BR11" s="16">
        <v>0.437931034482759</v>
      </c>
      <c r="BS11" s="16"/>
      <c r="BT11" s="16">
        <v>0.61538461538461497</v>
      </c>
    </row>
    <row r="12" spans="2:72" ht="16" x14ac:dyDescent="0.2">
      <c r="B12" s="17" t="s">
        <v>97</v>
      </c>
      <c r="C12" s="16">
        <v>0.348651348651349</v>
      </c>
      <c r="D12" s="16">
        <v>0.37101449275362303</v>
      </c>
      <c r="E12" s="16">
        <v>0.369747899159664</v>
      </c>
      <c r="F12" s="16">
        <v>0.34090909090909099</v>
      </c>
      <c r="G12" s="16">
        <v>0.29411764705882398</v>
      </c>
      <c r="H12" s="16">
        <v>0.30357142857142899</v>
      </c>
      <c r="I12" s="16">
        <v>0.340425531914894</v>
      </c>
      <c r="J12" s="16">
        <v>0.29850746268656703</v>
      </c>
      <c r="K12" s="16">
        <v>0.32258064516128998</v>
      </c>
      <c r="L12" s="16">
        <v>0.348314606741573</v>
      </c>
      <c r="M12" s="16">
        <v>0.3</v>
      </c>
      <c r="N12" s="16">
        <v>0.441176470588235</v>
      </c>
      <c r="O12" s="16">
        <v>0.35714285714285698</v>
      </c>
      <c r="P12" s="16"/>
      <c r="Q12" s="16">
        <v>0.55555555555555602</v>
      </c>
      <c r="R12" s="16">
        <v>0.53521126760563398</v>
      </c>
      <c r="S12" s="16">
        <v>0.41935483870967699</v>
      </c>
      <c r="T12" s="16">
        <v>0.29577464788732399</v>
      </c>
      <c r="U12" s="16">
        <v>0.225806451612903</v>
      </c>
      <c r="V12" s="16">
        <v>0.26732673267326701</v>
      </c>
      <c r="W12" s="16">
        <v>0.25438596491228099</v>
      </c>
      <c r="X12" s="16">
        <v>0.28723404255319201</v>
      </c>
      <c r="Y12" s="16">
        <v>0.36464088397790101</v>
      </c>
      <c r="Z12" s="16"/>
      <c r="AA12" s="16">
        <v>0.34926470588235298</v>
      </c>
      <c r="AB12" s="16">
        <v>0.34868421052631599</v>
      </c>
      <c r="AC12" s="16"/>
      <c r="AD12" s="16">
        <v>0.51079136690647498</v>
      </c>
      <c r="AE12" s="16">
        <v>0.36923076923076897</v>
      </c>
      <c r="AF12" s="16">
        <v>0.28571428571428598</v>
      </c>
      <c r="AG12" s="16">
        <v>0.29166666666666702</v>
      </c>
      <c r="AH12" s="16">
        <v>0.30769230769230799</v>
      </c>
      <c r="AI12" s="16">
        <v>0.23913043478260901</v>
      </c>
      <c r="AJ12" s="16">
        <v>0.32773109243697501</v>
      </c>
      <c r="AK12" s="16">
        <v>0.449438202247191</v>
      </c>
      <c r="AL12" s="16">
        <v>0.340425531914894</v>
      </c>
      <c r="AM12" s="16">
        <v>0.32692307692307698</v>
      </c>
      <c r="AN12" s="16"/>
      <c r="AO12" s="16">
        <v>0.31122448979591799</v>
      </c>
      <c r="AP12" s="16">
        <v>0.34262948207171301</v>
      </c>
      <c r="AQ12" s="16">
        <v>0.371428571428571</v>
      </c>
      <c r="AR12" s="16">
        <v>0.37113402061855699</v>
      </c>
      <c r="AS12" s="16">
        <v>0.55172413793103403</v>
      </c>
      <c r="AT12" s="16">
        <v>0.3</v>
      </c>
      <c r="AU12" s="16"/>
      <c r="AV12" s="16">
        <v>0.375</v>
      </c>
      <c r="AW12" s="16">
        <v>0.2</v>
      </c>
      <c r="AX12" s="16">
        <v>0.32407407407407401</v>
      </c>
      <c r="AY12" s="16">
        <v>0.16666666666666699</v>
      </c>
      <c r="AZ12" s="16">
        <v>0.14285714285714299</v>
      </c>
      <c r="BA12" s="16">
        <v>0.38235294117647101</v>
      </c>
      <c r="BB12" s="16">
        <v>0.41346153846153799</v>
      </c>
      <c r="BC12" s="16">
        <v>0.266666666666667</v>
      </c>
      <c r="BD12" s="16">
        <v>0.38095238095238099</v>
      </c>
      <c r="BE12" s="16">
        <v>0.376811594202899</v>
      </c>
      <c r="BF12" s="16">
        <v>0.3</v>
      </c>
      <c r="BG12" s="16">
        <v>0.70588235294117696</v>
      </c>
      <c r="BH12" s="16">
        <v>0.36666666666666697</v>
      </c>
      <c r="BI12" s="16">
        <v>0.25</v>
      </c>
      <c r="BJ12" s="16">
        <v>0.33333333333333298</v>
      </c>
      <c r="BK12" s="16">
        <v>0.22916666666666699</v>
      </c>
      <c r="BL12" s="16">
        <v>0.27450980392156898</v>
      </c>
      <c r="BM12" s="16">
        <v>0.36111111111111099</v>
      </c>
      <c r="BN12" s="16">
        <v>0.41666666666666702</v>
      </c>
      <c r="BO12" s="16"/>
      <c r="BP12" s="16">
        <v>0.374836173001311</v>
      </c>
      <c r="BQ12" s="16"/>
      <c r="BR12" s="16">
        <v>0.33793103448275902</v>
      </c>
      <c r="BS12" s="16"/>
      <c r="BT12" s="16">
        <v>0.38461538461538503</v>
      </c>
    </row>
    <row r="13" spans="2:72" ht="16" x14ac:dyDescent="0.2">
      <c r="B13" s="17" t="s">
        <v>100</v>
      </c>
      <c r="C13" s="16">
        <v>1.5984015984016001E-2</v>
      </c>
      <c r="D13" s="16">
        <v>8.6956521739130401E-3</v>
      </c>
      <c r="E13" s="16">
        <v>3.3613445378151301E-2</v>
      </c>
      <c r="F13" s="16">
        <v>4.5454545454545497E-2</v>
      </c>
      <c r="G13" s="16">
        <v>2.9411764705882401E-2</v>
      </c>
      <c r="H13" s="16">
        <v>3.5714285714285698E-2</v>
      </c>
      <c r="I13" s="16">
        <v>1.0638297872340399E-2</v>
      </c>
      <c r="J13" s="16">
        <v>2.9850746268656699E-2</v>
      </c>
      <c r="K13" s="16">
        <v>0</v>
      </c>
      <c r="L13" s="16">
        <v>0</v>
      </c>
      <c r="M13" s="16">
        <v>0</v>
      </c>
      <c r="N13" s="16">
        <v>0</v>
      </c>
      <c r="O13" s="16">
        <v>0</v>
      </c>
      <c r="P13" s="16"/>
      <c r="Q13" s="16">
        <v>0.11111111111111099</v>
      </c>
      <c r="R13" s="16">
        <v>2.8169014084507001E-2</v>
      </c>
      <c r="S13" s="16">
        <v>3.2258064516128997E-2</v>
      </c>
      <c r="T13" s="16">
        <v>0</v>
      </c>
      <c r="U13" s="16">
        <v>3.2258064516128997E-2</v>
      </c>
      <c r="V13" s="16">
        <v>0</v>
      </c>
      <c r="W13" s="16">
        <v>0</v>
      </c>
      <c r="X13" s="16">
        <v>1.0638297872340399E-2</v>
      </c>
      <c r="Y13" s="16">
        <v>5.5248618784530402E-3</v>
      </c>
      <c r="Z13" s="16"/>
      <c r="AA13" s="16">
        <v>2.38970588235294E-2</v>
      </c>
      <c r="AB13" s="16">
        <v>6.5789473684210497E-3</v>
      </c>
      <c r="AC13" s="16"/>
      <c r="AD13" s="16">
        <v>6.4748201438848907E-2</v>
      </c>
      <c r="AE13" s="16">
        <v>0</v>
      </c>
      <c r="AF13" s="16">
        <v>0</v>
      </c>
      <c r="AG13" s="16">
        <v>1.0416666666666701E-2</v>
      </c>
      <c r="AH13" s="16">
        <v>2.5641025641025599E-2</v>
      </c>
      <c r="AI13" s="16">
        <v>3.2608695652173898E-2</v>
      </c>
      <c r="AJ13" s="16">
        <v>0</v>
      </c>
      <c r="AK13" s="16">
        <v>0</v>
      </c>
      <c r="AL13" s="16">
        <v>0</v>
      </c>
      <c r="AM13" s="16">
        <v>0</v>
      </c>
      <c r="AN13" s="16"/>
      <c r="AO13" s="16">
        <v>2.8061224489795901E-2</v>
      </c>
      <c r="AP13" s="16">
        <v>3.9840637450199202E-3</v>
      </c>
      <c r="AQ13" s="16">
        <v>5.7142857142857099E-3</v>
      </c>
      <c r="AR13" s="16">
        <v>1.03092783505155E-2</v>
      </c>
      <c r="AS13" s="16">
        <v>1.72413793103448E-2</v>
      </c>
      <c r="AT13" s="16">
        <v>0.05</v>
      </c>
      <c r="AU13" s="16"/>
      <c r="AV13" s="16">
        <v>0</v>
      </c>
      <c r="AW13" s="16">
        <v>0</v>
      </c>
      <c r="AX13" s="16">
        <v>1.85185185185185E-2</v>
      </c>
      <c r="AY13" s="16">
        <v>0</v>
      </c>
      <c r="AZ13" s="16">
        <v>0</v>
      </c>
      <c r="BA13" s="16">
        <v>1.4705882352941201E-2</v>
      </c>
      <c r="BB13" s="16">
        <v>2.8846153846153799E-2</v>
      </c>
      <c r="BC13" s="16">
        <v>0</v>
      </c>
      <c r="BD13" s="16">
        <v>0</v>
      </c>
      <c r="BE13" s="16">
        <v>4.8309178743961402E-3</v>
      </c>
      <c r="BF13" s="16">
        <v>9.0909090909090905E-3</v>
      </c>
      <c r="BG13" s="16">
        <v>0</v>
      </c>
      <c r="BH13" s="16">
        <v>0</v>
      </c>
      <c r="BI13" s="16">
        <v>0.1</v>
      </c>
      <c r="BJ13" s="16">
        <v>0</v>
      </c>
      <c r="BK13" s="16">
        <v>0</v>
      </c>
      <c r="BL13" s="16">
        <v>3.9215686274509803E-2</v>
      </c>
      <c r="BM13" s="16">
        <v>8.3333333333333301E-2</v>
      </c>
      <c r="BN13" s="16">
        <v>2.7777777777777801E-2</v>
      </c>
      <c r="BO13" s="16"/>
      <c r="BP13" s="16">
        <v>9.1743119266055103E-3</v>
      </c>
      <c r="BQ13" s="16"/>
      <c r="BR13" s="16">
        <v>1.03448275862069E-2</v>
      </c>
      <c r="BS13" s="16"/>
      <c r="BT13" s="16">
        <v>1.3986013986014E-2</v>
      </c>
    </row>
    <row r="14" spans="2:72" ht="16" x14ac:dyDescent="0.2">
      <c r="B14" s="17" t="s">
        <v>101</v>
      </c>
      <c r="C14" s="18">
        <v>1.5984015984016001E-2</v>
      </c>
      <c r="D14" s="18">
        <v>1.4492753623188401E-2</v>
      </c>
      <c r="E14" s="18">
        <v>8.4033613445378096E-3</v>
      </c>
      <c r="F14" s="18">
        <v>2.27272727272727E-2</v>
      </c>
      <c r="G14" s="18">
        <v>1.4705882352941201E-2</v>
      </c>
      <c r="H14" s="18">
        <v>3.5714285714285698E-2</v>
      </c>
      <c r="I14" s="18">
        <v>1.0638297872340399E-2</v>
      </c>
      <c r="J14" s="18">
        <v>2.9850746268656699E-2</v>
      </c>
      <c r="K14" s="18">
        <v>0</v>
      </c>
      <c r="L14" s="18">
        <v>1.1235955056179799E-2</v>
      </c>
      <c r="M14" s="18">
        <v>2.5000000000000001E-2</v>
      </c>
      <c r="N14" s="18">
        <v>2.9411764705882401E-2</v>
      </c>
      <c r="O14" s="18">
        <v>0</v>
      </c>
      <c r="P14" s="18"/>
      <c r="Q14" s="18">
        <v>7.9365079365079402E-2</v>
      </c>
      <c r="R14" s="18">
        <v>5.63380281690141E-2</v>
      </c>
      <c r="S14" s="18">
        <v>1.6129032258064498E-2</v>
      </c>
      <c r="T14" s="18">
        <v>1.4084507042253501E-2</v>
      </c>
      <c r="U14" s="18">
        <v>0</v>
      </c>
      <c r="V14" s="18">
        <v>2.9702970297029702E-2</v>
      </c>
      <c r="W14" s="18">
        <v>8.7719298245613996E-3</v>
      </c>
      <c r="X14" s="18">
        <v>0</v>
      </c>
      <c r="Y14" s="18">
        <v>2.7624309392265201E-3</v>
      </c>
      <c r="Z14" s="18"/>
      <c r="AA14" s="18">
        <v>2.7573529411764702E-2</v>
      </c>
      <c r="AB14" s="18">
        <v>2.1929824561403499E-3</v>
      </c>
      <c r="AC14" s="18"/>
      <c r="AD14" s="18">
        <v>5.7553956834532398E-2</v>
      </c>
      <c r="AE14" s="18">
        <v>1.5384615384615399E-2</v>
      </c>
      <c r="AF14" s="18">
        <v>3.1746031746031703E-2</v>
      </c>
      <c r="AG14" s="18">
        <v>1.0416666666666701E-2</v>
      </c>
      <c r="AH14" s="18">
        <v>1.2820512820512799E-2</v>
      </c>
      <c r="AI14" s="18">
        <v>1.0869565217391301E-2</v>
      </c>
      <c r="AJ14" s="18">
        <v>0</v>
      </c>
      <c r="AK14" s="18">
        <v>1.1235955056179799E-2</v>
      </c>
      <c r="AL14" s="18">
        <v>0</v>
      </c>
      <c r="AM14" s="18">
        <v>6.41025641025641E-3</v>
      </c>
      <c r="AN14" s="18"/>
      <c r="AO14" s="18">
        <v>1.53061224489796E-2</v>
      </c>
      <c r="AP14" s="18">
        <v>7.9681274900398405E-3</v>
      </c>
      <c r="AQ14" s="18">
        <v>3.4285714285714301E-2</v>
      </c>
      <c r="AR14" s="18">
        <v>2.06185567010309E-2</v>
      </c>
      <c r="AS14" s="18">
        <v>0</v>
      </c>
      <c r="AT14" s="18">
        <v>0</v>
      </c>
      <c r="AU14" s="18"/>
      <c r="AV14" s="18">
        <v>0</v>
      </c>
      <c r="AW14" s="18">
        <v>0</v>
      </c>
      <c r="AX14" s="18">
        <v>0</v>
      </c>
      <c r="AY14" s="18">
        <v>8.3333333333333301E-2</v>
      </c>
      <c r="AZ14" s="18">
        <v>0</v>
      </c>
      <c r="BA14" s="18">
        <v>2.9411764705882401E-2</v>
      </c>
      <c r="BB14" s="18">
        <v>9.6153846153846194E-3</v>
      </c>
      <c r="BC14" s="18">
        <v>0</v>
      </c>
      <c r="BD14" s="18">
        <v>4.7619047619047603E-2</v>
      </c>
      <c r="BE14" s="18">
        <v>0</v>
      </c>
      <c r="BF14" s="18">
        <v>9.0909090909090905E-3</v>
      </c>
      <c r="BG14" s="18">
        <v>0</v>
      </c>
      <c r="BH14" s="18">
        <v>1.1111111111111099E-2</v>
      </c>
      <c r="BI14" s="18">
        <v>0</v>
      </c>
      <c r="BJ14" s="18">
        <v>0</v>
      </c>
      <c r="BK14" s="18">
        <v>8.3333333333333301E-2</v>
      </c>
      <c r="BL14" s="18">
        <v>1.9607843137254902E-2</v>
      </c>
      <c r="BM14" s="18">
        <v>5.5555555555555601E-2</v>
      </c>
      <c r="BN14" s="18">
        <v>5.5555555555555601E-2</v>
      </c>
      <c r="BO14" s="18"/>
      <c r="BP14" s="18">
        <v>1.0484927916120599E-2</v>
      </c>
      <c r="BQ14" s="18"/>
      <c r="BR14" s="18">
        <v>1.89655172413793E-2</v>
      </c>
      <c r="BS14" s="18"/>
      <c r="BT14" s="18">
        <v>1.3986013986014E-2</v>
      </c>
    </row>
    <row r="15" spans="2:72" x14ac:dyDescent="0.2">
      <c r="B15" s="15"/>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BT18"/>
  <sheetViews>
    <sheetView showGridLines="0" topLeftCell="A8" workbookViewId="0">
      <pane xSplit="2" topLeftCell="C1" activePane="topRight" state="frozen"/>
      <selection pane="topRight" activeCell="B10" sqref="B10"/>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315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0.476190476190476</v>
      </c>
      <c r="D8" s="16">
        <v>0.47154471544715398</v>
      </c>
      <c r="E8" s="16">
        <v>0.32258064516128998</v>
      </c>
      <c r="F8" s="16">
        <v>0.33333333333333298</v>
      </c>
      <c r="G8" s="16">
        <v>0.44</v>
      </c>
      <c r="H8" s="16">
        <v>0.58823529411764697</v>
      </c>
      <c r="I8" s="16">
        <v>0.60526315789473695</v>
      </c>
      <c r="J8" s="16">
        <v>0.36842105263157898</v>
      </c>
      <c r="K8" s="16">
        <v>0.54545454545454497</v>
      </c>
      <c r="L8" s="16">
        <v>0.47058823529411797</v>
      </c>
      <c r="M8" s="16">
        <v>0.2</v>
      </c>
      <c r="N8" s="16">
        <v>0.69230769230769196</v>
      </c>
      <c r="O8" s="16">
        <v>0.83333333333333304</v>
      </c>
      <c r="P8" s="16"/>
      <c r="Q8" s="16">
        <v>0.5</v>
      </c>
      <c r="R8" s="16">
        <v>0.14285714285714299</v>
      </c>
      <c r="S8" s="16">
        <v>0.5</v>
      </c>
      <c r="T8" s="16">
        <v>0.3125</v>
      </c>
      <c r="U8" s="16">
        <v>0.26315789473684198</v>
      </c>
      <c r="V8" s="16">
        <v>0.28571428571428598</v>
      </c>
      <c r="W8" s="16">
        <v>0.441176470588235</v>
      </c>
      <c r="X8" s="16">
        <v>0.46511627906976699</v>
      </c>
      <c r="Y8" s="16">
        <v>0.56571428571428595</v>
      </c>
      <c r="Z8" s="16"/>
      <c r="AA8" s="16">
        <v>0.34745762711864397</v>
      </c>
      <c r="AB8" s="16">
        <v>0.54587155963302703</v>
      </c>
      <c r="AC8" s="16"/>
      <c r="AD8" s="16">
        <v>0.25</v>
      </c>
      <c r="AE8" s="16">
        <v>0.45454545454545497</v>
      </c>
      <c r="AF8" s="16">
        <v>0.3</v>
      </c>
      <c r="AG8" s="16">
        <v>0.27777777777777801</v>
      </c>
      <c r="AH8" s="16">
        <v>0.5</v>
      </c>
      <c r="AI8" s="16">
        <v>0.25806451612903197</v>
      </c>
      <c r="AJ8" s="16">
        <v>0.45098039215686297</v>
      </c>
      <c r="AK8" s="16">
        <v>0.5</v>
      </c>
      <c r="AL8" s="16">
        <v>0.62</v>
      </c>
      <c r="AM8" s="16">
        <v>0.60256410256410298</v>
      </c>
      <c r="AN8" s="16"/>
      <c r="AO8" s="16">
        <v>0.35789473684210499</v>
      </c>
      <c r="AP8" s="16">
        <v>0.50549450549450503</v>
      </c>
      <c r="AQ8" s="16">
        <v>0.46052631578947401</v>
      </c>
      <c r="AR8" s="16">
        <v>0.52631578947368396</v>
      </c>
      <c r="AS8" s="16">
        <v>0.71875</v>
      </c>
      <c r="AT8" s="16">
        <v>0.5</v>
      </c>
      <c r="AU8" s="16"/>
      <c r="AV8" s="16">
        <v>1</v>
      </c>
      <c r="AW8" s="16">
        <v>0</v>
      </c>
      <c r="AX8" s="16">
        <v>0.60869565217391297</v>
      </c>
      <c r="AY8" s="16">
        <v>0.5</v>
      </c>
      <c r="AZ8" s="16" t="s">
        <v>134</v>
      </c>
      <c r="BA8" s="16">
        <v>0.64285714285714302</v>
      </c>
      <c r="BB8" s="16">
        <v>0.39393939393939398</v>
      </c>
      <c r="BC8" s="16">
        <v>0.5</v>
      </c>
      <c r="BD8" s="16">
        <v>0</v>
      </c>
      <c r="BE8" s="16">
        <v>0.53932584269662898</v>
      </c>
      <c r="BF8" s="16">
        <v>0.5</v>
      </c>
      <c r="BG8" s="16">
        <v>0.16666666666666699</v>
      </c>
      <c r="BH8" s="16">
        <v>0.27272727272727298</v>
      </c>
      <c r="BI8" s="16">
        <v>0.4</v>
      </c>
      <c r="BJ8" s="16">
        <v>0.57142857142857095</v>
      </c>
      <c r="BK8" s="16">
        <v>0.230769230769231</v>
      </c>
      <c r="BL8" s="16">
        <v>0.66666666666666696</v>
      </c>
      <c r="BM8" s="16">
        <v>0.5</v>
      </c>
      <c r="BN8" s="16">
        <v>0.25</v>
      </c>
      <c r="BO8" s="16"/>
      <c r="BP8" s="16">
        <v>0.5</v>
      </c>
      <c r="BQ8" s="16"/>
      <c r="BR8" s="16">
        <v>0.48788927335640098</v>
      </c>
      <c r="BS8" s="16"/>
      <c r="BT8" s="16">
        <v>0.50450450450450401</v>
      </c>
    </row>
    <row r="9" spans="2:72" ht="16" x14ac:dyDescent="0.2">
      <c r="B9" s="17" t="s">
        <v>292</v>
      </c>
      <c r="C9" s="16">
        <v>0.398809523809524</v>
      </c>
      <c r="D9" s="16">
        <v>0.38211382113821102</v>
      </c>
      <c r="E9" s="16">
        <v>0.51612903225806495</v>
      </c>
      <c r="F9" s="16">
        <v>0.66666666666666696</v>
      </c>
      <c r="G9" s="16">
        <v>0.56000000000000005</v>
      </c>
      <c r="H9" s="16">
        <v>0.17647058823529399</v>
      </c>
      <c r="I9" s="16">
        <v>0.28947368421052599</v>
      </c>
      <c r="J9" s="16">
        <v>0.47368421052631599</v>
      </c>
      <c r="K9" s="16">
        <v>0.36363636363636398</v>
      </c>
      <c r="L9" s="16">
        <v>0.41176470588235298</v>
      </c>
      <c r="M9" s="16">
        <v>0.5</v>
      </c>
      <c r="N9" s="16">
        <v>0.30769230769230799</v>
      </c>
      <c r="O9" s="16">
        <v>0.16666666666666699</v>
      </c>
      <c r="P9" s="16"/>
      <c r="Q9" s="16">
        <v>0.5</v>
      </c>
      <c r="R9" s="16">
        <v>0.42857142857142899</v>
      </c>
      <c r="S9" s="16">
        <v>0.375</v>
      </c>
      <c r="T9" s="16">
        <v>0.5</v>
      </c>
      <c r="U9" s="16">
        <v>0.57894736842105299</v>
      </c>
      <c r="V9" s="16">
        <v>0.5</v>
      </c>
      <c r="W9" s="16">
        <v>0.35294117647058798</v>
      </c>
      <c r="X9" s="16">
        <v>0.44186046511627902</v>
      </c>
      <c r="Y9" s="16">
        <v>0.34857142857142898</v>
      </c>
      <c r="Z9" s="16"/>
      <c r="AA9" s="16">
        <v>0.45762711864406802</v>
      </c>
      <c r="AB9" s="16">
        <v>0.36697247706421998</v>
      </c>
      <c r="AC9" s="16"/>
      <c r="AD9" s="16">
        <v>0.6</v>
      </c>
      <c r="AE9" s="16">
        <v>0.36363636363636398</v>
      </c>
      <c r="AF9" s="16">
        <v>0.4</v>
      </c>
      <c r="AG9" s="16">
        <v>0.61111111111111105</v>
      </c>
      <c r="AH9" s="16">
        <v>0.33333333333333298</v>
      </c>
      <c r="AI9" s="16">
        <v>0.54838709677419395</v>
      </c>
      <c r="AJ9" s="16">
        <v>0.39215686274509798</v>
      </c>
      <c r="AK9" s="16">
        <v>0.38095238095238099</v>
      </c>
      <c r="AL9" s="16">
        <v>0.3</v>
      </c>
      <c r="AM9" s="16">
        <v>0.34615384615384598</v>
      </c>
      <c r="AN9" s="16"/>
      <c r="AO9" s="16">
        <v>0.46315789473684199</v>
      </c>
      <c r="AP9" s="16">
        <v>0.41758241758241799</v>
      </c>
      <c r="AQ9" s="16">
        <v>0.38157894736842102</v>
      </c>
      <c r="AR9" s="16">
        <v>0.34210526315789502</v>
      </c>
      <c r="AS9" s="16">
        <v>0.25</v>
      </c>
      <c r="AT9" s="16">
        <v>0.5</v>
      </c>
      <c r="AU9" s="16"/>
      <c r="AV9" s="16">
        <v>0</v>
      </c>
      <c r="AW9" s="16">
        <v>0</v>
      </c>
      <c r="AX9" s="16">
        <v>0.34782608695652201</v>
      </c>
      <c r="AY9" s="16">
        <v>0.5</v>
      </c>
      <c r="AZ9" s="16" t="s">
        <v>134</v>
      </c>
      <c r="BA9" s="16">
        <v>0.35714285714285698</v>
      </c>
      <c r="BB9" s="16">
        <v>0.45454545454545497</v>
      </c>
      <c r="BC9" s="16">
        <v>0.5</v>
      </c>
      <c r="BD9" s="16">
        <v>1</v>
      </c>
      <c r="BE9" s="16">
        <v>0.37078651685393299</v>
      </c>
      <c r="BF9" s="16">
        <v>0.35</v>
      </c>
      <c r="BG9" s="16">
        <v>0.66666666666666696</v>
      </c>
      <c r="BH9" s="16">
        <v>0.57575757575757602</v>
      </c>
      <c r="BI9" s="16">
        <v>0.6</v>
      </c>
      <c r="BJ9" s="16">
        <v>0.28571428571428598</v>
      </c>
      <c r="BK9" s="16">
        <v>0.38461538461538503</v>
      </c>
      <c r="BL9" s="16">
        <v>0.2</v>
      </c>
      <c r="BM9" s="16">
        <v>0</v>
      </c>
      <c r="BN9" s="16">
        <v>0.58333333333333304</v>
      </c>
      <c r="BO9" s="16"/>
      <c r="BP9" s="16">
        <v>0.38888888888888901</v>
      </c>
      <c r="BQ9" s="16"/>
      <c r="BR9" s="16">
        <v>0.38754325259515598</v>
      </c>
      <c r="BS9" s="16"/>
      <c r="BT9" s="16">
        <v>0.40090090090090102</v>
      </c>
    </row>
    <row r="10" spans="2:72" ht="32" x14ac:dyDescent="0.2">
      <c r="B10" s="17" t="s">
        <v>293</v>
      </c>
      <c r="C10" s="16">
        <v>0.101190476190476</v>
      </c>
      <c r="D10" s="16">
        <v>0.13008130081300801</v>
      </c>
      <c r="E10" s="16">
        <v>0.12903225806451599</v>
      </c>
      <c r="F10" s="16">
        <v>0</v>
      </c>
      <c r="G10" s="16">
        <v>0</v>
      </c>
      <c r="H10" s="16">
        <v>0.11764705882352899</v>
      </c>
      <c r="I10" s="16">
        <v>7.8947368421052599E-2</v>
      </c>
      <c r="J10" s="16">
        <v>0.157894736842105</v>
      </c>
      <c r="K10" s="16">
        <v>9.0909090909090898E-2</v>
      </c>
      <c r="L10" s="16">
        <v>5.8823529411764698E-2</v>
      </c>
      <c r="M10" s="16">
        <v>0.3</v>
      </c>
      <c r="N10" s="16">
        <v>0</v>
      </c>
      <c r="O10" s="16">
        <v>0</v>
      </c>
      <c r="P10" s="16"/>
      <c r="Q10" s="16">
        <v>0</v>
      </c>
      <c r="R10" s="16">
        <v>0.14285714285714299</v>
      </c>
      <c r="S10" s="16">
        <v>0.125</v>
      </c>
      <c r="T10" s="16">
        <v>0.1875</v>
      </c>
      <c r="U10" s="16">
        <v>0.105263157894737</v>
      </c>
      <c r="V10" s="16">
        <v>0.14285714285714299</v>
      </c>
      <c r="W10" s="16">
        <v>0.20588235294117599</v>
      </c>
      <c r="X10" s="16">
        <v>9.3023255813953501E-2</v>
      </c>
      <c r="Y10" s="16">
        <v>6.8571428571428603E-2</v>
      </c>
      <c r="Z10" s="16"/>
      <c r="AA10" s="16">
        <v>0.152542372881356</v>
      </c>
      <c r="AB10" s="16">
        <v>7.3394495412843999E-2</v>
      </c>
      <c r="AC10" s="16"/>
      <c r="AD10" s="16">
        <v>0.05</v>
      </c>
      <c r="AE10" s="16">
        <v>0.18181818181818199</v>
      </c>
      <c r="AF10" s="16">
        <v>0.2</v>
      </c>
      <c r="AG10" s="16">
        <v>0.11111111111111099</v>
      </c>
      <c r="AH10" s="16">
        <v>8.3333333333333301E-2</v>
      </c>
      <c r="AI10" s="16">
        <v>0.19354838709677399</v>
      </c>
      <c r="AJ10" s="16">
        <v>0.15686274509803899</v>
      </c>
      <c r="AK10" s="16">
        <v>0.119047619047619</v>
      </c>
      <c r="AL10" s="16">
        <v>0.06</v>
      </c>
      <c r="AM10" s="16">
        <v>3.8461538461538498E-2</v>
      </c>
      <c r="AN10" s="16"/>
      <c r="AO10" s="16">
        <v>0.14736842105263201</v>
      </c>
      <c r="AP10" s="16">
        <v>7.69230769230769E-2</v>
      </c>
      <c r="AQ10" s="16">
        <v>0.118421052631579</v>
      </c>
      <c r="AR10" s="16">
        <v>7.8947368421052599E-2</v>
      </c>
      <c r="AS10" s="16">
        <v>3.125E-2</v>
      </c>
      <c r="AT10" s="16">
        <v>0</v>
      </c>
      <c r="AU10" s="16"/>
      <c r="AV10" s="16">
        <v>0</v>
      </c>
      <c r="AW10" s="16">
        <v>0</v>
      </c>
      <c r="AX10" s="16">
        <v>4.3478260869565202E-2</v>
      </c>
      <c r="AY10" s="16">
        <v>0</v>
      </c>
      <c r="AZ10" s="16" t="s">
        <v>134</v>
      </c>
      <c r="BA10" s="16">
        <v>0</v>
      </c>
      <c r="BB10" s="16">
        <v>0.12121212121212099</v>
      </c>
      <c r="BC10" s="16">
        <v>0</v>
      </c>
      <c r="BD10" s="16">
        <v>0</v>
      </c>
      <c r="BE10" s="16">
        <v>7.8651685393258397E-2</v>
      </c>
      <c r="BF10" s="16">
        <v>0.15</v>
      </c>
      <c r="BG10" s="16">
        <v>0</v>
      </c>
      <c r="BH10" s="16">
        <v>0.12121212121212099</v>
      </c>
      <c r="BI10" s="16">
        <v>0</v>
      </c>
      <c r="BJ10" s="16">
        <v>0.14285714285714299</v>
      </c>
      <c r="BK10" s="16">
        <v>0.38461538461538503</v>
      </c>
      <c r="BL10" s="16">
        <v>6.6666666666666693E-2</v>
      </c>
      <c r="BM10" s="16">
        <v>0.25</v>
      </c>
      <c r="BN10" s="16">
        <v>0.16666666666666699</v>
      </c>
      <c r="BO10" s="16"/>
      <c r="BP10" s="16">
        <v>9.6296296296296297E-2</v>
      </c>
      <c r="BQ10" s="16"/>
      <c r="BR10" s="16">
        <v>0.100346020761246</v>
      </c>
      <c r="BS10" s="16"/>
      <c r="BT10" s="16">
        <v>8.1081081081081099E-2</v>
      </c>
    </row>
    <row r="11" spans="2:72" ht="16" x14ac:dyDescent="0.2">
      <c r="B11" s="17" t="s">
        <v>294</v>
      </c>
      <c r="C11" s="16">
        <v>1.7857142857142901E-2</v>
      </c>
      <c r="D11" s="16">
        <v>8.1300813008130107E-3</v>
      </c>
      <c r="E11" s="16">
        <v>3.2258064516128997E-2</v>
      </c>
      <c r="F11" s="16">
        <v>0</v>
      </c>
      <c r="G11" s="16">
        <v>0</v>
      </c>
      <c r="H11" s="16">
        <v>0.11764705882352899</v>
      </c>
      <c r="I11" s="16">
        <v>2.6315789473684199E-2</v>
      </c>
      <c r="J11" s="16">
        <v>0</v>
      </c>
      <c r="K11" s="16">
        <v>0</v>
      </c>
      <c r="L11" s="16">
        <v>2.9411764705882401E-2</v>
      </c>
      <c r="M11" s="16">
        <v>0</v>
      </c>
      <c r="N11" s="16">
        <v>0</v>
      </c>
      <c r="O11" s="16">
        <v>0</v>
      </c>
      <c r="P11" s="16"/>
      <c r="Q11" s="16">
        <v>0</v>
      </c>
      <c r="R11" s="16">
        <v>0.14285714285714299</v>
      </c>
      <c r="S11" s="16">
        <v>0</v>
      </c>
      <c r="T11" s="16">
        <v>0</v>
      </c>
      <c r="U11" s="16">
        <v>5.2631578947368397E-2</v>
      </c>
      <c r="V11" s="16">
        <v>7.1428571428571397E-2</v>
      </c>
      <c r="W11" s="16">
        <v>0</v>
      </c>
      <c r="X11" s="16">
        <v>0</v>
      </c>
      <c r="Y11" s="16">
        <v>1.1428571428571401E-2</v>
      </c>
      <c r="Z11" s="16"/>
      <c r="AA11" s="16">
        <v>3.3898305084745797E-2</v>
      </c>
      <c r="AB11" s="16">
        <v>9.1743119266055103E-3</v>
      </c>
      <c r="AC11" s="16"/>
      <c r="AD11" s="16">
        <v>0.05</v>
      </c>
      <c r="AE11" s="16">
        <v>0</v>
      </c>
      <c r="AF11" s="16">
        <v>0.1</v>
      </c>
      <c r="AG11" s="16">
        <v>0</v>
      </c>
      <c r="AH11" s="16">
        <v>8.3333333333333301E-2</v>
      </c>
      <c r="AI11" s="16">
        <v>0</v>
      </c>
      <c r="AJ11" s="16">
        <v>0</v>
      </c>
      <c r="AK11" s="16">
        <v>0</v>
      </c>
      <c r="AL11" s="16">
        <v>0.02</v>
      </c>
      <c r="AM11" s="16">
        <v>0</v>
      </c>
      <c r="AN11" s="16"/>
      <c r="AO11" s="16">
        <v>2.1052631578947399E-2</v>
      </c>
      <c r="AP11" s="16">
        <v>0</v>
      </c>
      <c r="AQ11" s="16">
        <v>2.6315789473684199E-2</v>
      </c>
      <c r="AR11" s="16">
        <v>5.2631578947368397E-2</v>
      </c>
      <c r="AS11" s="16">
        <v>0</v>
      </c>
      <c r="AT11" s="16">
        <v>0</v>
      </c>
      <c r="AU11" s="16"/>
      <c r="AV11" s="16">
        <v>0</v>
      </c>
      <c r="AW11" s="16">
        <v>1</v>
      </c>
      <c r="AX11" s="16">
        <v>0</v>
      </c>
      <c r="AY11" s="16">
        <v>0</v>
      </c>
      <c r="AZ11" s="16" t="s">
        <v>134</v>
      </c>
      <c r="BA11" s="16">
        <v>0</v>
      </c>
      <c r="BB11" s="16">
        <v>3.03030303030303E-2</v>
      </c>
      <c r="BC11" s="16">
        <v>0</v>
      </c>
      <c r="BD11" s="16">
        <v>0</v>
      </c>
      <c r="BE11" s="16">
        <v>1.1235955056179799E-2</v>
      </c>
      <c r="BF11" s="16">
        <v>0</v>
      </c>
      <c r="BG11" s="16">
        <v>0.16666666666666699</v>
      </c>
      <c r="BH11" s="16">
        <v>0</v>
      </c>
      <c r="BI11" s="16">
        <v>0</v>
      </c>
      <c r="BJ11" s="16">
        <v>0</v>
      </c>
      <c r="BK11" s="16">
        <v>0</v>
      </c>
      <c r="BL11" s="16">
        <v>6.6666666666666693E-2</v>
      </c>
      <c r="BM11" s="16">
        <v>0.125</v>
      </c>
      <c r="BN11" s="16">
        <v>0</v>
      </c>
      <c r="BO11" s="16"/>
      <c r="BP11" s="16">
        <v>7.4074074074074103E-3</v>
      </c>
      <c r="BQ11" s="16"/>
      <c r="BR11" s="16">
        <v>1.73010380622837E-2</v>
      </c>
      <c r="BS11" s="16"/>
      <c r="BT11" s="16">
        <v>4.5045045045045001E-3</v>
      </c>
    </row>
    <row r="12" spans="2:72" ht="16" x14ac:dyDescent="0.2">
      <c r="B12" s="17" t="s">
        <v>295</v>
      </c>
      <c r="C12" s="16">
        <v>2.9761904761904799E-3</v>
      </c>
      <c r="D12" s="16">
        <v>8.1300813008130107E-3</v>
      </c>
      <c r="E12" s="16">
        <v>0</v>
      </c>
      <c r="F12" s="16">
        <v>0</v>
      </c>
      <c r="G12" s="16">
        <v>0</v>
      </c>
      <c r="H12" s="16">
        <v>0</v>
      </c>
      <c r="I12" s="16">
        <v>0</v>
      </c>
      <c r="J12" s="16">
        <v>0</v>
      </c>
      <c r="K12" s="16">
        <v>0</v>
      </c>
      <c r="L12" s="16">
        <v>0</v>
      </c>
      <c r="M12" s="16">
        <v>0</v>
      </c>
      <c r="N12" s="16">
        <v>0</v>
      </c>
      <c r="O12" s="16">
        <v>0</v>
      </c>
      <c r="P12" s="16"/>
      <c r="Q12" s="16">
        <v>0</v>
      </c>
      <c r="R12" s="16">
        <v>0</v>
      </c>
      <c r="S12" s="16">
        <v>0</v>
      </c>
      <c r="T12" s="16">
        <v>0</v>
      </c>
      <c r="U12" s="16">
        <v>0</v>
      </c>
      <c r="V12" s="16">
        <v>0</v>
      </c>
      <c r="W12" s="16">
        <v>0</v>
      </c>
      <c r="X12" s="16">
        <v>0</v>
      </c>
      <c r="Y12" s="16">
        <v>5.7142857142857099E-3</v>
      </c>
      <c r="Z12" s="16"/>
      <c r="AA12" s="16">
        <v>0</v>
      </c>
      <c r="AB12" s="16">
        <v>4.5871559633027499E-3</v>
      </c>
      <c r="AC12" s="16"/>
      <c r="AD12" s="16">
        <v>0</v>
      </c>
      <c r="AE12" s="16">
        <v>0</v>
      </c>
      <c r="AF12" s="16">
        <v>0</v>
      </c>
      <c r="AG12" s="16">
        <v>0</v>
      </c>
      <c r="AH12" s="16">
        <v>0</v>
      </c>
      <c r="AI12" s="16">
        <v>0</v>
      </c>
      <c r="AJ12" s="16">
        <v>0</v>
      </c>
      <c r="AK12" s="16">
        <v>0</v>
      </c>
      <c r="AL12" s="16">
        <v>0</v>
      </c>
      <c r="AM12" s="16">
        <v>1.2820512820512799E-2</v>
      </c>
      <c r="AN12" s="16"/>
      <c r="AO12" s="16">
        <v>0</v>
      </c>
      <c r="AP12" s="16">
        <v>0</v>
      </c>
      <c r="AQ12" s="16">
        <v>1.3157894736842099E-2</v>
      </c>
      <c r="AR12" s="16">
        <v>0</v>
      </c>
      <c r="AS12" s="16">
        <v>0</v>
      </c>
      <c r="AT12" s="16">
        <v>0</v>
      </c>
      <c r="AU12" s="16"/>
      <c r="AV12" s="16">
        <v>0</v>
      </c>
      <c r="AW12" s="16">
        <v>0</v>
      </c>
      <c r="AX12" s="16">
        <v>0</v>
      </c>
      <c r="AY12" s="16">
        <v>0</v>
      </c>
      <c r="AZ12" s="16" t="s">
        <v>134</v>
      </c>
      <c r="BA12" s="16">
        <v>0</v>
      </c>
      <c r="BB12" s="16">
        <v>0</v>
      </c>
      <c r="BC12" s="16">
        <v>0</v>
      </c>
      <c r="BD12" s="16">
        <v>0</v>
      </c>
      <c r="BE12" s="16">
        <v>0</v>
      </c>
      <c r="BF12" s="16">
        <v>0</v>
      </c>
      <c r="BG12" s="16">
        <v>0</v>
      </c>
      <c r="BH12" s="16">
        <v>3.03030303030303E-2</v>
      </c>
      <c r="BI12" s="16">
        <v>0</v>
      </c>
      <c r="BJ12" s="16">
        <v>0</v>
      </c>
      <c r="BK12" s="16">
        <v>0</v>
      </c>
      <c r="BL12" s="16">
        <v>0</v>
      </c>
      <c r="BM12" s="16">
        <v>0</v>
      </c>
      <c r="BN12" s="16">
        <v>0</v>
      </c>
      <c r="BO12" s="16"/>
      <c r="BP12" s="16">
        <v>3.7037037037036999E-3</v>
      </c>
      <c r="BQ12" s="16"/>
      <c r="BR12" s="16">
        <v>3.4602076124567501E-3</v>
      </c>
      <c r="BS12" s="16"/>
      <c r="BT12" s="16">
        <v>4.5045045045045001E-3</v>
      </c>
    </row>
    <row r="13" spans="2:72" ht="16" x14ac:dyDescent="0.2">
      <c r="B13" s="25" t="s">
        <v>344</v>
      </c>
      <c r="C13" s="24">
        <v>2.9761904761904799E-3</v>
      </c>
      <c r="D13" s="24">
        <v>0</v>
      </c>
      <c r="E13" s="24">
        <v>0</v>
      </c>
      <c r="F13" s="24">
        <v>0</v>
      </c>
      <c r="G13" s="24">
        <v>0</v>
      </c>
      <c r="H13" s="24">
        <v>0</v>
      </c>
      <c r="I13" s="24">
        <v>0</v>
      </c>
      <c r="J13" s="24">
        <v>0</v>
      </c>
      <c r="K13" s="24">
        <v>0</v>
      </c>
      <c r="L13" s="24">
        <v>2.9411764705882401E-2</v>
      </c>
      <c r="M13" s="24">
        <v>0</v>
      </c>
      <c r="N13" s="24">
        <v>0</v>
      </c>
      <c r="O13" s="24">
        <v>0</v>
      </c>
      <c r="P13" s="24"/>
      <c r="Q13" s="24">
        <v>0</v>
      </c>
      <c r="R13" s="24">
        <v>0.14285714285714299</v>
      </c>
      <c r="S13" s="24">
        <v>0</v>
      </c>
      <c r="T13" s="24">
        <v>0</v>
      </c>
      <c r="U13" s="24">
        <v>0</v>
      </c>
      <c r="V13" s="24">
        <v>0</v>
      </c>
      <c r="W13" s="24">
        <v>0</v>
      </c>
      <c r="X13" s="24">
        <v>0</v>
      </c>
      <c r="Y13" s="24">
        <v>0</v>
      </c>
      <c r="Z13" s="24"/>
      <c r="AA13" s="24">
        <v>8.4745762711864406E-3</v>
      </c>
      <c r="AB13" s="24">
        <v>0</v>
      </c>
      <c r="AC13" s="24"/>
      <c r="AD13" s="24">
        <v>0.05</v>
      </c>
      <c r="AE13" s="24">
        <v>0</v>
      </c>
      <c r="AF13" s="24">
        <v>0</v>
      </c>
      <c r="AG13" s="24">
        <v>0</v>
      </c>
      <c r="AH13" s="24">
        <v>0</v>
      </c>
      <c r="AI13" s="24">
        <v>0</v>
      </c>
      <c r="AJ13" s="24">
        <v>0</v>
      </c>
      <c r="AK13" s="24">
        <v>0</v>
      </c>
      <c r="AL13" s="24">
        <v>0</v>
      </c>
      <c r="AM13" s="24">
        <v>0</v>
      </c>
      <c r="AN13" s="24"/>
      <c r="AO13" s="24">
        <v>1.05263157894737E-2</v>
      </c>
      <c r="AP13" s="24">
        <v>0</v>
      </c>
      <c r="AQ13" s="24">
        <v>0</v>
      </c>
      <c r="AR13" s="24">
        <v>0</v>
      </c>
      <c r="AS13" s="24">
        <v>0</v>
      </c>
      <c r="AT13" s="24">
        <v>0</v>
      </c>
      <c r="AU13" s="24"/>
      <c r="AV13" s="24">
        <v>0</v>
      </c>
      <c r="AW13" s="24">
        <v>0</v>
      </c>
      <c r="AX13" s="24">
        <v>0</v>
      </c>
      <c r="AY13" s="24">
        <v>0</v>
      </c>
      <c r="AZ13" s="24" t="s">
        <v>134</v>
      </c>
      <c r="BA13" s="24">
        <v>0</v>
      </c>
      <c r="BB13" s="24">
        <v>0</v>
      </c>
      <c r="BC13" s="24">
        <v>0</v>
      </c>
      <c r="BD13" s="24">
        <v>0</v>
      </c>
      <c r="BE13" s="24">
        <v>0</v>
      </c>
      <c r="BF13" s="24">
        <v>0</v>
      </c>
      <c r="BG13" s="24">
        <v>0</v>
      </c>
      <c r="BH13" s="24">
        <v>0</v>
      </c>
      <c r="BI13" s="24">
        <v>0</v>
      </c>
      <c r="BJ13" s="24">
        <v>0</v>
      </c>
      <c r="BK13" s="24">
        <v>0</v>
      </c>
      <c r="BL13" s="24">
        <v>0</v>
      </c>
      <c r="BM13" s="24">
        <v>0.125</v>
      </c>
      <c r="BN13" s="24">
        <v>0</v>
      </c>
      <c r="BO13" s="24"/>
      <c r="BP13" s="24">
        <v>3.7037037037036999E-3</v>
      </c>
      <c r="BQ13" s="24"/>
      <c r="BR13" s="24">
        <v>3.4602076124567501E-3</v>
      </c>
      <c r="BS13" s="24"/>
      <c r="BT13" s="24">
        <v>4.5045045045045001E-3</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BT18"/>
  <sheetViews>
    <sheetView showGridLines="0" topLeftCell="A10" workbookViewId="0">
      <pane xSplit="2" topLeftCell="C1" activePane="topRight" state="frozen"/>
      <selection pane="topRight" activeCell="B11" sqref="B11"/>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316</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0.44642857142857101</v>
      </c>
      <c r="D8" s="16">
        <v>0.47154471544715398</v>
      </c>
      <c r="E8" s="16">
        <v>0.35483870967741898</v>
      </c>
      <c r="F8" s="16">
        <v>0.55555555555555602</v>
      </c>
      <c r="G8" s="16">
        <v>0.48</v>
      </c>
      <c r="H8" s="16">
        <v>0.29411764705882398</v>
      </c>
      <c r="I8" s="16">
        <v>0.44736842105263203</v>
      </c>
      <c r="J8" s="16">
        <v>0.31578947368421101</v>
      </c>
      <c r="K8" s="16">
        <v>0.72727272727272696</v>
      </c>
      <c r="L8" s="16">
        <v>0.38235294117647101</v>
      </c>
      <c r="M8" s="16">
        <v>0.2</v>
      </c>
      <c r="N8" s="16">
        <v>0.69230769230769196</v>
      </c>
      <c r="O8" s="16">
        <v>0.66666666666666696</v>
      </c>
      <c r="P8" s="16"/>
      <c r="Q8" s="16">
        <v>0.33333333333333298</v>
      </c>
      <c r="R8" s="16">
        <v>0.14285714285714299</v>
      </c>
      <c r="S8" s="16">
        <v>0.25</v>
      </c>
      <c r="T8" s="16">
        <v>0.4375</v>
      </c>
      <c r="U8" s="16">
        <v>0.26315789473684198</v>
      </c>
      <c r="V8" s="16">
        <v>0.28571428571428598</v>
      </c>
      <c r="W8" s="16">
        <v>0.17647058823529399</v>
      </c>
      <c r="X8" s="16">
        <v>0.53488372093023295</v>
      </c>
      <c r="Y8" s="16">
        <v>0.54857142857142904</v>
      </c>
      <c r="Z8" s="16"/>
      <c r="AA8" s="16">
        <v>0.26271186440678002</v>
      </c>
      <c r="AB8" s="16">
        <v>0.54587155963302703</v>
      </c>
      <c r="AC8" s="16"/>
      <c r="AD8" s="16">
        <v>0.25</v>
      </c>
      <c r="AE8" s="16">
        <v>0.27272727272727298</v>
      </c>
      <c r="AF8" s="16">
        <v>0.1</v>
      </c>
      <c r="AG8" s="16">
        <v>0.33333333333333298</v>
      </c>
      <c r="AH8" s="16">
        <v>0.375</v>
      </c>
      <c r="AI8" s="16">
        <v>0.32258064516128998</v>
      </c>
      <c r="AJ8" s="16">
        <v>0.43137254901960798</v>
      </c>
      <c r="AK8" s="16">
        <v>0.52380952380952395</v>
      </c>
      <c r="AL8" s="16">
        <v>0.52</v>
      </c>
      <c r="AM8" s="16">
        <v>0.58974358974358998</v>
      </c>
      <c r="AN8" s="16"/>
      <c r="AO8" s="16">
        <v>0.35789473684210499</v>
      </c>
      <c r="AP8" s="16">
        <v>0.48351648351648402</v>
      </c>
      <c r="AQ8" s="16">
        <v>0.42105263157894701</v>
      </c>
      <c r="AR8" s="16">
        <v>0.47368421052631599</v>
      </c>
      <c r="AS8" s="16">
        <v>0.625</v>
      </c>
      <c r="AT8" s="16">
        <v>0.5</v>
      </c>
      <c r="AU8" s="16"/>
      <c r="AV8" s="16">
        <v>1</v>
      </c>
      <c r="AW8" s="16">
        <v>1</v>
      </c>
      <c r="AX8" s="16">
        <v>0.65217391304347805</v>
      </c>
      <c r="AY8" s="16">
        <v>0.25</v>
      </c>
      <c r="AZ8" s="16" t="s">
        <v>134</v>
      </c>
      <c r="BA8" s="16">
        <v>0.5</v>
      </c>
      <c r="BB8" s="16">
        <v>0.48484848484848497</v>
      </c>
      <c r="BC8" s="16">
        <v>0.5</v>
      </c>
      <c r="BD8" s="16">
        <v>0</v>
      </c>
      <c r="BE8" s="16">
        <v>0.43820224719101097</v>
      </c>
      <c r="BF8" s="16">
        <v>0.45</v>
      </c>
      <c r="BG8" s="16">
        <v>0.33333333333333298</v>
      </c>
      <c r="BH8" s="16">
        <v>0.42424242424242398</v>
      </c>
      <c r="BI8" s="16">
        <v>0.2</v>
      </c>
      <c r="BJ8" s="16">
        <v>0.57142857142857095</v>
      </c>
      <c r="BK8" s="16">
        <v>0.15384615384615399</v>
      </c>
      <c r="BL8" s="16">
        <v>0.53333333333333299</v>
      </c>
      <c r="BM8" s="16">
        <v>0.25</v>
      </c>
      <c r="BN8" s="16">
        <v>8.3333333333333301E-2</v>
      </c>
      <c r="BO8" s="16"/>
      <c r="BP8" s="16">
        <v>0.47037037037036999</v>
      </c>
      <c r="BQ8" s="16"/>
      <c r="BR8" s="16">
        <v>0.43598615916955002</v>
      </c>
      <c r="BS8" s="16"/>
      <c r="BT8" s="16">
        <v>0.50450450450450401</v>
      </c>
    </row>
    <row r="9" spans="2:72" ht="16" x14ac:dyDescent="0.2">
      <c r="B9" s="17" t="s">
        <v>292</v>
      </c>
      <c r="C9" s="16">
        <v>0.41666666666666702</v>
      </c>
      <c r="D9" s="16">
        <v>0.439024390243902</v>
      </c>
      <c r="E9" s="16">
        <v>0.51612903225806495</v>
      </c>
      <c r="F9" s="16">
        <v>0</v>
      </c>
      <c r="G9" s="16">
        <v>0.4</v>
      </c>
      <c r="H9" s="16">
        <v>0.52941176470588203</v>
      </c>
      <c r="I9" s="16">
        <v>0.34210526315789502</v>
      </c>
      <c r="J9" s="16">
        <v>0.47368421052631599</v>
      </c>
      <c r="K9" s="16">
        <v>0.18181818181818199</v>
      </c>
      <c r="L9" s="16">
        <v>0.47058823529411797</v>
      </c>
      <c r="M9" s="16">
        <v>0.6</v>
      </c>
      <c r="N9" s="16">
        <v>0.230769230769231</v>
      </c>
      <c r="O9" s="16">
        <v>0.33333333333333298</v>
      </c>
      <c r="P9" s="16"/>
      <c r="Q9" s="16">
        <v>0.33333333333333298</v>
      </c>
      <c r="R9" s="16">
        <v>0.28571428571428598</v>
      </c>
      <c r="S9" s="16">
        <v>0.5</v>
      </c>
      <c r="T9" s="16">
        <v>0.1875</v>
      </c>
      <c r="U9" s="16">
        <v>0.42105263157894701</v>
      </c>
      <c r="V9" s="16">
        <v>0.57142857142857095</v>
      </c>
      <c r="W9" s="16">
        <v>0.61764705882352899</v>
      </c>
      <c r="X9" s="16">
        <v>0.39534883720930197</v>
      </c>
      <c r="Y9" s="16">
        <v>0.38285714285714301</v>
      </c>
      <c r="Z9" s="16"/>
      <c r="AA9" s="16">
        <v>0.47457627118644102</v>
      </c>
      <c r="AB9" s="16">
        <v>0.38532110091743099</v>
      </c>
      <c r="AC9" s="16"/>
      <c r="AD9" s="16">
        <v>0.45</v>
      </c>
      <c r="AE9" s="16">
        <v>0.27272727272727298</v>
      </c>
      <c r="AF9" s="16">
        <v>0.7</v>
      </c>
      <c r="AG9" s="16">
        <v>0.44444444444444398</v>
      </c>
      <c r="AH9" s="16">
        <v>0.5</v>
      </c>
      <c r="AI9" s="16">
        <v>0.483870967741935</v>
      </c>
      <c r="AJ9" s="16">
        <v>0.45098039215686297</v>
      </c>
      <c r="AK9" s="16">
        <v>0.35714285714285698</v>
      </c>
      <c r="AL9" s="16">
        <v>0.38</v>
      </c>
      <c r="AM9" s="16">
        <v>0.35897435897435898</v>
      </c>
      <c r="AN9" s="16"/>
      <c r="AO9" s="16">
        <v>0.41052631578947402</v>
      </c>
      <c r="AP9" s="16">
        <v>0.38461538461538503</v>
      </c>
      <c r="AQ9" s="16">
        <v>0.48684210526315802</v>
      </c>
      <c r="AR9" s="16">
        <v>0.44736842105263203</v>
      </c>
      <c r="AS9" s="16">
        <v>0.34375</v>
      </c>
      <c r="AT9" s="16">
        <v>0</v>
      </c>
      <c r="AU9" s="16"/>
      <c r="AV9" s="16">
        <v>0</v>
      </c>
      <c r="AW9" s="16">
        <v>0</v>
      </c>
      <c r="AX9" s="16">
        <v>0.26086956521739102</v>
      </c>
      <c r="AY9" s="16">
        <v>0.25</v>
      </c>
      <c r="AZ9" s="16" t="s">
        <v>134</v>
      </c>
      <c r="BA9" s="16">
        <v>0.42857142857142899</v>
      </c>
      <c r="BB9" s="16">
        <v>0.36363636363636398</v>
      </c>
      <c r="BC9" s="16">
        <v>0.5</v>
      </c>
      <c r="BD9" s="16">
        <v>0.66666666666666696</v>
      </c>
      <c r="BE9" s="16">
        <v>0.47191011235955099</v>
      </c>
      <c r="BF9" s="16">
        <v>0.5</v>
      </c>
      <c r="BG9" s="16">
        <v>0.33333333333333298</v>
      </c>
      <c r="BH9" s="16">
        <v>0.36363636363636398</v>
      </c>
      <c r="BI9" s="16">
        <v>0.6</v>
      </c>
      <c r="BJ9" s="16">
        <v>0.42857142857142899</v>
      </c>
      <c r="BK9" s="16">
        <v>0.61538461538461497</v>
      </c>
      <c r="BL9" s="16">
        <v>0.33333333333333298</v>
      </c>
      <c r="BM9" s="16">
        <v>0.375</v>
      </c>
      <c r="BN9" s="16">
        <v>0.5</v>
      </c>
      <c r="BO9" s="16"/>
      <c r="BP9" s="16">
        <v>0.422222222222222</v>
      </c>
      <c r="BQ9" s="16"/>
      <c r="BR9" s="16">
        <v>0.42906574394463698</v>
      </c>
      <c r="BS9" s="16"/>
      <c r="BT9" s="16">
        <v>0.373873873873874</v>
      </c>
    </row>
    <row r="10" spans="2:72" ht="32" x14ac:dyDescent="0.2">
      <c r="B10" s="17" t="s">
        <v>293</v>
      </c>
      <c r="C10" s="16">
        <v>0.110119047619048</v>
      </c>
      <c r="D10" s="16">
        <v>4.0650406504064998E-2</v>
      </c>
      <c r="E10" s="16">
        <v>9.6774193548387094E-2</v>
      </c>
      <c r="F10" s="16">
        <v>0.44444444444444398</v>
      </c>
      <c r="G10" s="16">
        <v>0.12</v>
      </c>
      <c r="H10" s="16">
        <v>0.17647058823529399</v>
      </c>
      <c r="I10" s="16">
        <v>0.18421052631578899</v>
      </c>
      <c r="J10" s="16">
        <v>0.157894736842105</v>
      </c>
      <c r="K10" s="16">
        <v>9.0909090909090898E-2</v>
      </c>
      <c r="L10" s="16">
        <v>0.14705882352941199</v>
      </c>
      <c r="M10" s="16">
        <v>0.2</v>
      </c>
      <c r="N10" s="16">
        <v>7.69230769230769E-2</v>
      </c>
      <c r="O10" s="16">
        <v>0</v>
      </c>
      <c r="P10" s="16"/>
      <c r="Q10" s="16">
        <v>0.33333333333333298</v>
      </c>
      <c r="R10" s="16">
        <v>0.42857142857142899</v>
      </c>
      <c r="S10" s="16">
        <v>0.25</v>
      </c>
      <c r="T10" s="16">
        <v>0.25</v>
      </c>
      <c r="U10" s="16">
        <v>0.26315789473684198</v>
      </c>
      <c r="V10" s="16">
        <v>0.107142857142857</v>
      </c>
      <c r="W10" s="16">
        <v>0.14705882352941199</v>
      </c>
      <c r="X10" s="16">
        <v>6.9767441860465101E-2</v>
      </c>
      <c r="Y10" s="16">
        <v>5.7142857142857099E-2</v>
      </c>
      <c r="Z10" s="16"/>
      <c r="AA10" s="16">
        <v>0.20338983050847501</v>
      </c>
      <c r="AB10" s="16">
        <v>5.9633027522935797E-2</v>
      </c>
      <c r="AC10" s="16"/>
      <c r="AD10" s="16">
        <v>0.25</v>
      </c>
      <c r="AE10" s="16">
        <v>0.36363636363636398</v>
      </c>
      <c r="AF10" s="16">
        <v>0.1</v>
      </c>
      <c r="AG10" s="16">
        <v>0.16666666666666699</v>
      </c>
      <c r="AH10" s="16">
        <v>0.125</v>
      </c>
      <c r="AI10" s="16">
        <v>0.12903225806451599</v>
      </c>
      <c r="AJ10" s="16">
        <v>7.8431372549019607E-2</v>
      </c>
      <c r="AK10" s="16">
        <v>9.5238095238095205E-2</v>
      </c>
      <c r="AL10" s="16">
        <v>0.1</v>
      </c>
      <c r="AM10" s="16">
        <v>5.1282051282051301E-2</v>
      </c>
      <c r="AN10" s="16"/>
      <c r="AO10" s="16">
        <v>0.2</v>
      </c>
      <c r="AP10" s="16">
        <v>9.8901098901098897E-2</v>
      </c>
      <c r="AQ10" s="16">
        <v>6.5789473684210495E-2</v>
      </c>
      <c r="AR10" s="16">
        <v>7.8947368421052599E-2</v>
      </c>
      <c r="AS10" s="16">
        <v>3.125E-2</v>
      </c>
      <c r="AT10" s="16">
        <v>0</v>
      </c>
      <c r="AU10" s="16"/>
      <c r="AV10" s="16">
        <v>0</v>
      </c>
      <c r="AW10" s="16">
        <v>0</v>
      </c>
      <c r="AX10" s="16">
        <v>8.6956521739130405E-2</v>
      </c>
      <c r="AY10" s="16">
        <v>0.5</v>
      </c>
      <c r="AZ10" s="16" t="s">
        <v>134</v>
      </c>
      <c r="BA10" s="16">
        <v>7.1428571428571397E-2</v>
      </c>
      <c r="BB10" s="16">
        <v>0.12121212121212099</v>
      </c>
      <c r="BC10" s="16">
        <v>0</v>
      </c>
      <c r="BD10" s="16">
        <v>0.33333333333333298</v>
      </c>
      <c r="BE10" s="16">
        <v>6.7415730337078594E-2</v>
      </c>
      <c r="BF10" s="16">
        <v>2.5000000000000001E-2</v>
      </c>
      <c r="BG10" s="16">
        <v>0.33333333333333298</v>
      </c>
      <c r="BH10" s="16">
        <v>0.18181818181818199</v>
      </c>
      <c r="BI10" s="16">
        <v>0</v>
      </c>
      <c r="BJ10" s="16">
        <v>0</v>
      </c>
      <c r="BK10" s="16">
        <v>0.15384615384615399</v>
      </c>
      <c r="BL10" s="16">
        <v>0.133333333333333</v>
      </c>
      <c r="BM10" s="16">
        <v>0.25</v>
      </c>
      <c r="BN10" s="16">
        <v>0.33333333333333298</v>
      </c>
      <c r="BO10" s="16"/>
      <c r="BP10" s="16">
        <v>8.5185185185185197E-2</v>
      </c>
      <c r="BQ10" s="16"/>
      <c r="BR10" s="16">
        <v>0.10726643598615899</v>
      </c>
      <c r="BS10" s="16"/>
      <c r="BT10" s="16">
        <v>9.00900900900901E-2</v>
      </c>
    </row>
    <row r="11" spans="2:72" ht="16" x14ac:dyDescent="0.2">
      <c r="B11" s="17" t="s">
        <v>294</v>
      </c>
      <c r="C11" s="16">
        <v>1.4880952380952399E-2</v>
      </c>
      <c r="D11" s="16">
        <v>2.4390243902439001E-2</v>
      </c>
      <c r="E11" s="16">
        <v>0</v>
      </c>
      <c r="F11" s="16">
        <v>0</v>
      </c>
      <c r="G11" s="16">
        <v>0</v>
      </c>
      <c r="H11" s="16">
        <v>0</v>
      </c>
      <c r="I11" s="16">
        <v>2.6315789473684199E-2</v>
      </c>
      <c r="J11" s="16">
        <v>5.2631578947368397E-2</v>
      </c>
      <c r="K11" s="16">
        <v>0</v>
      </c>
      <c r="L11" s="16">
        <v>0</v>
      </c>
      <c r="M11" s="16">
        <v>0</v>
      </c>
      <c r="N11" s="16">
        <v>0</v>
      </c>
      <c r="O11" s="16">
        <v>0</v>
      </c>
      <c r="P11" s="16"/>
      <c r="Q11" s="16">
        <v>0</v>
      </c>
      <c r="R11" s="16">
        <v>0</v>
      </c>
      <c r="S11" s="16">
        <v>0</v>
      </c>
      <c r="T11" s="16">
        <v>0.125</v>
      </c>
      <c r="U11" s="16">
        <v>0</v>
      </c>
      <c r="V11" s="16">
        <v>0</v>
      </c>
      <c r="W11" s="16">
        <v>2.9411764705882401E-2</v>
      </c>
      <c r="X11" s="16">
        <v>0</v>
      </c>
      <c r="Y11" s="16">
        <v>1.1428571428571401E-2</v>
      </c>
      <c r="Z11" s="16"/>
      <c r="AA11" s="16">
        <v>2.5423728813559299E-2</v>
      </c>
      <c r="AB11" s="16">
        <v>9.1743119266055103E-3</v>
      </c>
      <c r="AC11" s="16"/>
      <c r="AD11" s="16">
        <v>0</v>
      </c>
      <c r="AE11" s="16">
        <v>0</v>
      </c>
      <c r="AF11" s="16">
        <v>0</v>
      </c>
      <c r="AG11" s="16">
        <v>5.5555555555555601E-2</v>
      </c>
      <c r="AH11" s="16">
        <v>0</v>
      </c>
      <c r="AI11" s="16">
        <v>6.4516129032258104E-2</v>
      </c>
      <c r="AJ11" s="16">
        <v>3.9215686274509803E-2</v>
      </c>
      <c r="AK11" s="16">
        <v>0</v>
      </c>
      <c r="AL11" s="16">
        <v>0</v>
      </c>
      <c r="AM11" s="16">
        <v>0</v>
      </c>
      <c r="AN11" s="16"/>
      <c r="AO11" s="16">
        <v>1.05263157894737E-2</v>
      </c>
      <c r="AP11" s="16">
        <v>3.2967032967033003E-2</v>
      </c>
      <c r="AQ11" s="16">
        <v>1.3157894736842099E-2</v>
      </c>
      <c r="AR11" s="16">
        <v>0</v>
      </c>
      <c r="AS11" s="16">
        <v>0</v>
      </c>
      <c r="AT11" s="16">
        <v>0</v>
      </c>
      <c r="AU11" s="16"/>
      <c r="AV11" s="16">
        <v>0</v>
      </c>
      <c r="AW11" s="16">
        <v>0</v>
      </c>
      <c r="AX11" s="16">
        <v>0</v>
      </c>
      <c r="AY11" s="16">
        <v>0</v>
      </c>
      <c r="AZ11" s="16" t="s">
        <v>134</v>
      </c>
      <c r="BA11" s="16">
        <v>0</v>
      </c>
      <c r="BB11" s="16">
        <v>3.03030303030303E-2</v>
      </c>
      <c r="BC11" s="16">
        <v>0</v>
      </c>
      <c r="BD11" s="16">
        <v>0</v>
      </c>
      <c r="BE11" s="16">
        <v>1.1235955056179799E-2</v>
      </c>
      <c r="BF11" s="16">
        <v>0</v>
      </c>
      <c r="BG11" s="16">
        <v>0</v>
      </c>
      <c r="BH11" s="16">
        <v>0</v>
      </c>
      <c r="BI11" s="16">
        <v>0.2</v>
      </c>
      <c r="BJ11" s="16">
        <v>0</v>
      </c>
      <c r="BK11" s="16">
        <v>7.69230769230769E-2</v>
      </c>
      <c r="BL11" s="16">
        <v>0</v>
      </c>
      <c r="BM11" s="16">
        <v>0.125</v>
      </c>
      <c r="BN11" s="16">
        <v>0</v>
      </c>
      <c r="BO11" s="16"/>
      <c r="BP11" s="16">
        <v>1.1111111111111099E-2</v>
      </c>
      <c r="BQ11" s="16"/>
      <c r="BR11" s="16">
        <v>1.73010380622837E-2</v>
      </c>
      <c r="BS11" s="16"/>
      <c r="BT11" s="16">
        <v>1.8018018018018001E-2</v>
      </c>
    </row>
    <row r="12" spans="2:72" ht="16" x14ac:dyDescent="0.2">
      <c r="B12" s="17" t="s">
        <v>295</v>
      </c>
      <c r="C12" s="16">
        <v>1.1904761904761901E-2</v>
      </c>
      <c r="D12" s="16">
        <v>2.4390243902439001E-2</v>
      </c>
      <c r="E12" s="16">
        <v>3.2258064516128997E-2</v>
      </c>
      <c r="F12" s="16">
        <v>0</v>
      </c>
      <c r="G12" s="16">
        <v>0</v>
      </c>
      <c r="H12" s="16">
        <v>0</v>
      </c>
      <c r="I12" s="16">
        <v>0</v>
      </c>
      <c r="J12" s="16">
        <v>0</v>
      </c>
      <c r="K12" s="16">
        <v>0</v>
      </c>
      <c r="L12" s="16">
        <v>0</v>
      </c>
      <c r="M12" s="16">
        <v>0</v>
      </c>
      <c r="N12" s="16">
        <v>0</v>
      </c>
      <c r="O12" s="16">
        <v>0</v>
      </c>
      <c r="P12" s="16"/>
      <c r="Q12" s="16">
        <v>0</v>
      </c>
      <c r="R12" s="16">
        <v>0.14285714285714299</v>
      </c>
      <c r="S12" s="16">
        <v>0</v>
      </c>
      <c r="T12" s="16">
        <v>0</v>
      </c>
      <c r="U12" s="16">
        <v>5.2631578947368397E-2</v>
      </c>
      <c r="V12" s="16">
        <v>3.5714285714285698E-2</v>
      </c>
      <c r="W12" s="16">
        <v>2.9411764705882401E-2</v>
      </c>
      <c r="X12" s="16">
        <v>0</v>
      </c>
      <c r="Y12" s="16">
        <v>0</v>
      </c>
      <c r="Z12" s="16"/>
      <c r="AA12" s="16">
        <v>3.3898305084745797E-2</v>
      </c>
      <c r="AB12" s="16">
        <v>0</v>
      </c>
      <c r="AC12" s="16"/>
      <c r="AD12" s="16">
        <v>0.05</v>
      </c>
      <c r="AE12" s="16">
        <v>9.0909090909090898E-2</v>
      </c>
      <c r="AF12" s="16">
        <v>0.1</v>
      </c>
      <c r="AG12" s="16">
        <v>0</v>
      </c>
      <c r="AH12" s="16">
        <v>0</v>
      </c>
      <c r="AI12" s="16">
        <v>0</v>
      </c>
      <c r="AJ12" s="16">
        <v>0</v>
      </c>
      <c r="AK12" s="16">
        <v>2.3809523809523801E-2</v>
      </c>
      <c r="AL12" s="16">
        <v>0</v>
      </c>
      <c r="AM12" s="16">
        <v>0</v>
      </c>
      <c r="AN12" s="16"/>
      <c r="AO12" s="16">
        <v>2.1052631578947399E-2</v>
      </c>
      <c r="AP12" s="16">
        <v>0</v>
      </c>
      <c r="AQ12" s="16">
        <v>1.3157894736842099E-2</v>
      </c>
      <c r="AR12" s="16">
        <v>0</v>
      </c>
      <c r="AS12" s="16">
        <v>0</v>
      </c>
      <c r="AT12" s="16">
        <v>0.5</v>
      </c>
      <c r="AU12" s="16"/>
      <c r="AV12" s="16">
        <v>0</v>
      </c>
      <c r="AW12" s="16">
        <v>0</v>
      </c>
      <c r="AX12" s="16">
        <v>0</v>
      </c>
      <c r="AY12" s="16">
        <v>0</v>
      </c>
      <c r="AZ12" s="16" t="s">
        <v>134</v>
      </c>
      <c r="BA12" s="16">
        <v>0</v>
      </c>
      <c r="BB12" s="16">
        <v>0</v>
      </c>
      <c r="BC12" s="16">
        <v>0</v>
      </c>
      <c r="BD12" s="16">
        <v>0</v>
      </c>
      <c r="BE12" s="16">
        <v>1.1235955056179799E-2</v>
      </c>
      <c r="BF12" s="16">
        <v>2.5000000000000001E-2</v>
      </c>
      <c r="BG12" s="16">
        <v>0</v>
      </c>
      <c r="BH12" s="16">
        <v>3.03030303030303E-2</v>
      </c>
      <c r="BI12" s="16">
        <v>0</v>
      </c>
      <c r="BJ12" s="16">
        <v>0</v>
      </c>
      <c r="BK12" s="16">
        <v>0</v>
      </c>
      <c r="BL12" s="16">
        <v>0</v>
      </c>
      <c r="BM12" s="16">
        <v>0</v>
      </c>
      <c r="BN12" s="16">
        <v>8.3333333333333301E-2</v>
      </c>
      <c r="BO12" s="16"/>
      <c r="BP12" s="16">
        <v>1.1111111111111099E-2</v>
      </c>
      <c r="BQ12" s="16"/>
      <c r="BR12" s="16">
        <v>1.03806228373702E-2</v>
      </c>
      <c r="BS12" s="16"/>
      <c r="BT12" s="16">
        <v>1.35135135135135E-2</v>
      </c>
    </row>
    <row r="13" spans="2:72" ht="16" x14ac:dyDescent="0.2">
      <c r="B13" s="25" t="s">
        <v>344</v>
      </c>
      <c r="C13" s="24">
        <v>0</v>
      </c>
      <c r="D13" s="24">
        <v>0</v>
      </c>
      <c r="E13" s="24">
        <v>0</v>
      </c>
      <c r="F13" s="24">
        <v>0</v>
      </c>
      <c r="G13" s="24">
        <v>0</v>
      </c>
      <c r="H13" s="24">
        <v>0</v>
      </c>
      <c r="I13" s="24">
        <v>0</v>
      </c>
      <c r="J13" s="24">
        <v>0</v>
      </c>
      <c r="K13" s="24">
        <v>0</v>
      </c>
      <c r="L13" s="24">
        <v>0</v>
      </c>
      <c r="M13" s="24">
        <v>0</v>
      </c>
      <c r="N13" s="24">
        <v>0</v>
      </c>
      <c r="O13" s="24">
        <v>0</v>
      </c>
      <c r="P13" s="24"/>
      <c r="Q13" s="24">
        <v>0</v>
      </c>
      <c r="R13" s="24">
        <v>0</v>
      </c>
      <c r="S13" s="24">
        <v>0</v>
      </c>
      <c r="T13" s="24">
        <v>0</v>
      </c>
      <c r="U13" s="24">
        <v>0</v>
      </c>
      <c r="V13" s="24">
        <v>0</v>
      </c>
      <c r="W13" s="24">
        <v>0</v>
      </c>
      <c r="X13" s="24">
        <v>0</v>
      </c>
      <c r="Y13" s="24">
        <v>0</v>
      </c>
      <c r="Z13" s="24"/>
      <c r="AA13" s="24">
        <v>0</v>
      </c>
      <c r="AB13" s="24">
        <v>0</v>
      </c>
      <c r="AC13" s="24"/>
      <c r="AD13" s="24">
        <v>0</v>
      </c>
      <c r="AE13" s="24">
        <v>0</v>
      </c>
      <c r="AF13" s="24">
        <v>0</v>
      </c>
      <c r="AG13" s="24">
        <v>0</v>
      </c>
      <c r="AH13" s="24">
        <v>0</v>
      </c>
      <c r="AI13" s="24">
        <v>0</v>
      </c>
      <c r="AJ13" s="24">
        <v>0</v>
      </c>
      <c r="AK13" s="24">
        <v>0</v>
      </c>
      <c r="AL13" s="24">
        <v>0</v>
      </c>
      <c r="AM13" s="24">
        <v>0</v>
      </c>
      <c r="AN13" s="24"/>
      <c r="AO13" s="24">
        <v>0</v>
      </c>
      <c r="AP13" s="24">
        <v>0</v>
      </c>
      <c r="AQ13" s="24">
        <v>0</v>
      </c>
      <c r="AR13" s="24">
        <v>0</v>
      </c>
      <c r="AS13" s="24">
        <v>0</v>
      </c>
      <c r="AT13" s="24">
        <v>0</v>
      </c>
      <c r="AU13" s="24"/>
      <c r="AV13" s="24">
        <v>0</v>
      </c>
      <c r="AW13" s="24">
        <v>0</v>
      </c>
      <c r="AX13" s="24">
        <v>0</v>
      </c>
      <c r="AY13" s="24">
        <v>0</v>
      </c>
      <c r="AZ13" s="24" t="s">
        <v>134</v>
      </c>
      <c r="BA13" s="24">
        <v>0</v>
      </c>
      <c r="BB13" s="24">
        <v>0</v>
      </c>
      <c r="BC13" s="24">
        <v>0</v>
      </c>
      <c r="BD13" s="24">
        <v>0</v>
      </c>
      <c r="BE13" s="24">
        <v>0</v>
      </c>
      <c r="BF13" s="24">
        <v>0</v>
      </c>
      <c r="BG13" s="24">
        <v>0</v>
      </c>
      <c r="BH13" s="24">
        <v>0</v>
      </c>
      <c r="BI13" s="24">
        <v>0</v>
      </c>
      <c r="BJ13" s="24">
        <v>0</v>
      </c>
      <c r="BK13" s="24">
        <v>0</v>
      </c>
      <c r="BL13" s="24">
        <v>0</v>
      </c>
      <c r="BM13" s="24">
        <v>0</v>
      </c>
      <c r="BN13" s="24">
        <v>0</v>
      </c>
      <c r="BO13" s="24"/>
      <c r="BP13" s="24">
        <v>0</v>
      </c>
      <c r="BQ13" s="24"/>
      <c r="BR13" s="24">
        <v>0</v>
      </c>
      <c r="BS13" s="24"/>
      <c r="BT13" s="24">
        <v>0</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BT18"/>
  <sheetViews>
    <sheetView showGridLines="0" topLeftCell="A8" workbookViewId="0">
      <pane xSplit="2" topLeftCell="C1" activePane="topRight" state="frozen"/>
      <selection pane="topRight" activeCell="B11" sqref="B11"/>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317</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0.44642857142857101</v>
      </c>
      <c r="D8" s="16">
        <v>0.47967479674796698</v>
      </c>
      <c r="E8" s="16">
        <v>0.35483870967741898</v>
      </c>
      <c r="F8" s="16">
        <v>0.33333333333333298</v>
      </c>
      <c r="G8" s="16">
        <v>0.48</v>
      </c>
      <c r="H8" s="16">
        <v>0.35294117647058798</v>
      </c>
      <c r="I8" s="16">
        <v>0.34210526315789502</v>
      </c>
      <c r="J8" s="16">
        <v>0.42105263157894701</v>
      </c>
      <c r="K8" s="16">
        <v>0.54545454545454497</v>
      </c>
      <c r="L8" s="16">
        <v>0.55882352941176505</v>
      </c>
      <c r="M8" s="16">
        <v>0.1</v>
      </c>
      <c r="N8" s="16">
        <v>0.76923076923076905</v>
      </c>
      <c r="O8" s="16">
        <v>0.33333333333333298</v>
      </c>
      <c r="P8" s="16"/>
      <c r="Q8" s="16">
        <v>0.16666666666666699</v>
      </c>
      <c r="R8" s="16">
        <v>0.14285714285714299</v>
      </c>
      <c r="S8" s="16">
        <v>0.25</v>
      </c>
      <c r="T8" s="16">
        <v>0.25</v>
      </c>
      <c r="U8" s="16">
        <v>0.36842105263157898</v>
      </c>
      <c r="V8" s="16">
        <v>0.32142857142857101</v>
      </c>
      <c r="W8" s="16">
        <v>0.23529411764705899</v>
      </c>
      <c r="X8" s="16">
        <v>0.60465116279069797</v>
      </c>
      <c r="Y8" s="16">
        <v>0.52571428571428602</v>
      </c>
      <c r="Z8" s="16"/>
      <c r="AA8" s="16">
        <v>0.27118644067796599</v>
      </c>
      <c r="AB8" s="16">
        <v>0.54128440366972497</v>
      </c>
      <c r="AC8" s="16"/>
      <c r="AD8" s="16">
        <v>0.3</v>
      </c>
      <c r="AE8" s="16">
        <v>0.36363636363636398</v>
      </c>
      <c r="AF8" s="16">
        <v>0.2</v>
      </c>
      <c r="AG8" s="16">
        <v>0.38888888888888901</v>
      </c>
      <c r="AH8" s="16">
        <v>0.20833333333333301</v>
      </c>
      <c r="AI8" s="16">
        <v>0.41935483870967699</v>
      </c>
      <c r="AJ8" s="16">
        <v>0.47058823529411797</v>
      </c>
      <c r="AK8" s="16">
        <v>0.452380952380952</v>
      </c>
      <c r="AL8" s="16">
        <v>0.54</v>
      </c>
      <c r="AM8" s="16">
        <v>0.55128205128205099</v>
      </c>
      <c r="AN8" s="16"/>
      <c r="AO8" s="16">
        <v>0.26315789473684198</v>
      </c>
      <c r="AP8" s="16">
        <v>0.450549450549451</v>
      </c>
      <c r="AQ8" s="16">
        <v>0.51315789473684204</v>
      </c>
      <c r="AR8" s="16">
        <v>0.5</v>
      </c>
      <c r="AS8" s="16">
        <v>0.75</v>
      </c>
      <c r="AT8" s="16">
        <v>1</v>
      </c>
      <c r="AU8" s="16"/>
      <c r="AV8" s="16">
        <v>0</v>
      </c>
      <c r="AW8" s="16">
        <v>0</v>
      </c>
      <c r="AX8" s="16">
        <v>0.63043478260869601</v>
      </c>
      <c r="AY8" s="16">
        <v>0.25</v>
      </c>
      <c r="AZ8" s="16" t="s">
        <v>134</v>
      </c>
      <c r="BA8" s="16">
        <v>0.57142857142857095</v>
      </c>
      <c r="BB8" s="16">
        <v>0.48484848484848497</v>
      </c>
      <c r="BC8" s="16">
        <v>0.5</v>
      </c>
      <c r="BD8" s="16">
        <v>0</v>
      </c>
      <c r="BE8" s="16">
        <v>0.50561797752809001</v>
      </c>
      <c r="BF8" s="16">
        <v>0.35</v>
      </c>
      <c r="BG8" s="16">
        <v>0</v>
      </c>
      <c r="BH8" s="16">
        <v>0.33333333333333298</v>
      </c>
      <c r="BI8" s="16">
        <v>0.4</v>
      </c>
      <c r="BJ8" s="16">
        <v>0.71428571428571397</v>
      </c>
      <c r="BK8" s="16">
        <v>0.230769230769231</v>
      </c>
      <c r="BL8" s="16">
        <v>0.46666666666666701</v>
      </c>
      <c r="BM8" s="16">
        <v>0.25</v>
      </c>
      <c r="BN8" s="16">
        <v>0.33333333333333298</v>
      </c>
      <c r="BO8" s="16"/>
      <c r="BP8" s="16">
        <v>0.485185185185185</v>
      </c>
      <c r="BQ8" s="16"/>
      <c r="BR8" s="16">
        <v>0.43944636678200699</v>
      </c>
      <c r="BS8" s="16"/>
      <c r="BT8" s="16">
        <v>0.50450450450450401</v>
      </c>
    </row>
    <row r="9" spans="2:72" ht="16" x14ac:dyDescent="0.2">
      <c r="B9" s="17" t="s">
        <v>292</v>
      </c>
      <c r="C9" s="16">
        <v>0.42559523809523803</v>
      </c>
      <c r="D9" s="16">
        <v>0.41463414634146301</v>
      </c>
      <c r="E9" s="16">
        <v>0.51612903225806495</v>
      </c>
      <c r="F9" s="16">
        <v>0.44444444444444398</v>
      </c>
      <c r="G9" s="16">
        <v>0.4</v>
      </c>
      <c r="H9" s="16">
        <v>0.35294117647058798</v>
      </c>
      <c r="I9" s="16">
        <v>0.44736842105263203</v>
      </c>
      <c r="J9" s="16">
        <v>0.42105263157894701</v>
      </c>
      <c r="K9" s="16">
        <v>0.27272727272727298</v>
      </c>
      <c r="L9" s="16">
        <v>0.41176470588235298</v>
      </c>
      <c r="M9" s="16">
        <v>0.8</v>
      </c>
      <c r="N9" s="16">
        <v>0.230769230769231</v>
      </c>
      <c r="O9" s="16">
        <v>0.5</v>
      </c>
      <c r="P9" s="16"/>
      <c r="Q9" s="16">
        <v>0.66666666666666696</v>
      </c>
      <c r="R9" s="16">
        <v>0.57142857142857095</v>
      </c>
      <c r="S9" s="16">
        <v>0.75</v>
      </c>
      <c r="T9" s="16">
        <v>0.5625</v>
      </c>
      <c r="U9" s="16">
        <v>0.36842105263157898</v>
      </c>
      <c r="V9" s="16">
        <v>0.57142857142857095</v>
      </c>
      <c r="W9" s="16">
        <v>0.52941176470588203</v>
      </c>
      <c r="X9" s="16">
        <v>0.27906976744186002</v>
      </c>
      <c r="Y9" s="16">
        <v>0.38285714285714301</v>
      </c>
      <c r="Z9" s="16"/>
      <c r="AA9" s="16">
        <v>0.54237288135593198</v>
      </c>
      <c r="AB9" s="16">
        <v>0.36238532110091698</v>
      </c>
      <c r="AC9" s="16"/>
      <c r="AD9" s="16">
        <v>0.5</v>
      </c>
      <c r="AE9" s="16">
        <v>0.36363636363636398</v>
      </c>
      <c r="AF9" s="16">
        <v>0.6</v>
      </c>
      <c r="AG9" s="16">
        <v>0.61111111111111105</v>
      </c>
      <c r="AH9" s="16">
        <v>0.66666666666666696</v>
      </c>
      <c r="AI9" s="16">
        <v>0.41935483870967699</v>
      </c>
      <c r="AJ9" s="16">
        <v>0.31372549019607798</v>
      </c>
      <c r="AK9" s="16">
        <v>0.5</v>
      </c>
      <c r="AL9" s="16">
        <v>0.4</v>
      </c>
      <c r="AM9" s="16">
        <v>0.33333333333333298</v>
      </c>
      <c r="AN9" s="16"/>
      <c r="AO9" s="16">
        <v>0.57894736842105299</v>
      </c>
      <c r="AP9" s="16">
        <v>0.38461538461538503</v>
      </c>
      <c r="AQ9" s="16">
        <v>0.394736842105263</v>
      </c>
      <c r="AR9" s="16">
        <v>0.36842105263157898</v>
      </c>
      <c r="AS9" s="16">
        <v>0.21875</v>
      </c>
      <c r="AT9" s="16">
        <v>0</v>
      </c>
      <c r="AU9" s="16"/>
      <c r="AV9" s="16">
        <v>1</v>
      </c>
      <c r="AW9" s="16">
        <v>1</v>
      </c>
      <c r="AX9" s="16">
        <v>0.282608695652174</v>
      </c>
      <c r="AY9" s="16">
        <v>0.25</v>
      </c>
      <c r="AZ9" s="16" t="s">
        <v>134</v>
      </c>
      <c r="BA9" s="16">
        <v>0.42857142857142899</v>
      </c>
      <c r="BB9" s="16">
        <v>0.39393939393939398</v>
      </c>
      <c r="BC9" s="16">
        <v>0.33333333333333298</v>
      </c>
      <c r="BD9" s="16">
        <v>1</v>
      </c>
      <c r="BE9" s="16">
        <v>0.37078651685393299</v>
      </c>
      <c r="BF9" s="16">
        <v>0.55000000000000004</v>
      </c>
      <c r="BG9" s="16">
        <v>1</v>
      </c>
      <c r="BH9" s="16">
        <v>0.45454545454545497</v>
      </c>
      <c r="BI9" s="16">
        <v>0.6</v>
      </c>
      <c r="BJ9" s="16">
        <v>0.14285714285714299</v>
      </c>
      <c r="BK9" s="16">
        <v>0.53846153846153799</v>
      </c>
      <c r="BL9" s="16">
        <v>0.53333333333333299</v>
      </c>
      <c r="BM9" s="16">
        <v>0.625</v>
      </c>
      <c r="BN9" s="16">
        <v>0.25</v>
      </c>
      <c r="BO9" s="16"/>
      <c r="BP9" s="16">
        <v>0.39629629629629598</v>
      </c>
      <c r="BQ9" s="16"/>
      <c r="BR9" s="16">
        <v>0.43598615916955002</v>
      </c>
      <c r="BS9" s="16"/>
      <c r="BT9" s="16">
        <v>0.37837837837837801</v>
      </c>
    </row>
    <row r="10" spans="2:72" ht="32" x14ac:dyDescent="0.2">
      <c r="B10" s="17" t="s">
        <v>293</v>
      </c>
      <c r="C10" s="16">
        <v>8.9285714285714302E-2</v>
      </c>
      <c r="D10" s="16">
        <v>5.6910569105691103E-2</v>
      </c>
      <c r="E10" s="16">
        <v>0.12903225806451599</v>
      </c>
      <c r="F10" s="16">
        <v>0.11111111111111099</v>
      </c>
      <c r="G10" s="16">
        <v>0.08</v>
      </c>
      <c r="H10" s="16">
        <v>0.23529411764705899</v>
      </c>
      <c r="I10" s="16">
        <v>0.157894736842105</v>
      </c>
      <c r="J10" s="16">
        <v>0.157894736842105</v>
      </c>
      <c r="K10" s="16">
        <v>0.18181818181818199</v>
      </c>
      <c r="L10" s="16">
        <v>0</v>
      </c>
      <c r="M10" s="16">
        <v>0.1</v>
      </c>
      <c r="N10" s="16">
        <v>0</v>
      </c>
      <c r="O10" s="16">
        <v>0</v>
      </c>
      <c r="P10" s="16"/>
      <c r="Q10" s="16">
        <v>0</v>
      </c>
      <c r="R10" s="16">
        <v>0.14285714285714299</v>
      </c>
      <c r="S10" s="16">
        <v>0</v>
      </c>
      <c r="T10" s="16">
        <v>6.25E-2</v>
      </c>
      <c r="U10" s="16">
        <v>0.26315789473684198</v>
      </c>
      <c r="V10" s="16">
        <v>7.1428571428571397E-2</v>
      </c>
      <c r="W10" s="16">
        <v>0.20588235294117599</v>
      </c>
      <c r="X10" s="16">
        <v>6.9767441860465101E-2</v>
      </c>
      <c r="Y10" s="16">
        <v>6.2857142857142903E-2</v>
      </c>
      <c r="Z10" s="16"/>
      <c r="AA10" s="16">
        <v>0.13559322033898299</v>
      </c>
      <c r="AB10" s="16">
        <v>6.4220183486238494E-2</v>
      </c>
      <c r="AC10" s="16"/>
      <c r="AD10" s="16">
        <v>0.05</v>
      </c>
      <c r="AE10" s="16">
        <v>0.27272727272727298</v>
      </c>
      <c r="AF10" s="16">
        <v>0.1</v>
      </c>
      <c r="AG10" s="16">
        <v>0</v>
      </c>
      <c r="AH10" s="16">
        <v>0.125</v>
      </c>
      <c r="AI10" s="16">
        <v>0.12903225806451599</v>
      </c>
      <c r="AJ10" s="16">
        <v>0.15686274509803899</v>
      </c>
      <c r="AK10" s="16">
        <v>2.3809523809523801E-2</v>
      </c>
      <c r="AL10" s="16">
        <v>0.02</v>
      </c>
      <c r="AM10" s="16">
        <v>0.102564102564103</v>
      </c>
      <c r="AN10" s="16"/>
      <c r="AO10" s="16">
        <v>0.115789473684211</v>
      </c>
      <c r="AP10" s="16">
        <v>9.8901098901098897E-2</v>
      </c>
      <c r="AQ10" s="16">
        <v>7.8947368421052599E-2</v>
      </c>
      <c r="AR10" s="16">
        <v>7.8947368421052599E-2</v>
      </c>
      <c r="AS10" s="16">
        <v>3.125E-2</v>
      </c>
      <c r="AT10" s="16">
        <v>0</v>
      </c>
      <c r="AU10" s="16"/>
      <c r="AV10" s="16">
        <v>0</v>
      </c>
      <c r="AW10" s="16">
        <v>0</v>
      </c>
      <c r="AX10" s="16">
        <v>8.6956521739130405E-2</v>
      </c>
      <c r="AY10" s="16">
        <v>0.5</v>
      </c>
      <c r="AZ10" s="16" t="s">
        <v>134</v>
      </c>
      <c r="BA10" s="16">
        <v>0</v>
      </c>
      <c r="BB10" s="16">
        <v>6.0606060606060601E-2</v>
      </c>
      <c r="BC10" s="16">
        <v>0.16666666666666699</v>
      </c>
      <c r="BD10" s="16">
        <v>0</v>
      </c>
      <c r="BE10" s="16">
        <v>7.8651685393258397E-2</v>
      </c>
      <c r="BF10" s="16">
        <v>7.4999999999999997E-2</v>
      </c>
      <c r="BG10" s="16">
        <v>0</v>
      </c>
      <c r="BH10" s="16">
        <v>0.21212121212121199</v>
      </c>
      <c r="BI10" s="16">
        <v>0</v>
      </c>
      <c r="BJ10" s="16">
        <v>0</v>
      </c>
      <c r="BK10" s="16">
        <v>7.69230769230769E-2</v>
      </c>
      <c r="BL10" s="16">
        <v>0</v>
      </c>
      <c r="BM10" s="16">
        <v>0</v>
      </c>
      <c r="BN10" s="16">
        <v>0.25</v>
      </c>
      <c r="BO10" s="16"/>
      <c r="BP10" s="16">
        <v>8.5185185185185197E-2</v>
      </c>
      <c r="BQ10" s="16"/>
      <c r="BR10" s="16">
        <v>8.6505190311418706E-2</v>
      </c>
      <c r="BS10" s="16"/>
      <c r="BT10" s="16">
        <v>7.6576576576576599E-2</v>
      </c>
    </row>
    <row r="11" spans="2:72" ht="16" x14ac:dyDescent="0.2">
      <c r="B11" s="17" t="s">
        <v>294</v>
      </c>
      <c r="C11" s="16">
        <v>3.2738095238095198E-2</v>
      </c>
      <c r="D11" s="16">
        <v>4.0650406504064998E-2</v>
      </c>
      <c r="E11" s="16">
        <v>0</v>
      </c>
      <c r="F11" s="16">
        <v>0.11111111111111099</v>
      </c>
      <c r="G11" s="16">
        <v>0.04</v>
      </c>
      <c r="H11" s="16">
        <v>5.8823529411764698E-2</v>
      </c>
      <c r="I11" s="16">
        <v>5.2631578947368397E-2</v>
      </c>
      <c r="J11" s="16">
        <v>0</v>
      </c>
      <c r="K11" s="16">
        <v>0</v>
      </c>
      <c r="L11" s="16">
        <v>0</v>
      </c>
      <c r="M11" s="16">
        <v>0</v>
      </c>
      <c r="N11" s="16">
        <v>0</v>
      </c>
      <c r="O11" s="16">
        <v>0.16666666666666699</v>
      </c>
      <c r="P11" s="16"/>
      <c r="Q11" s="16">
        <v>0.16666666666666699</v>
      </c>
      <c r="R11" s="16">
        <v>0</v>
      </c>
      <c r="S11" s="16">
        <v>0</v>
      </c>
      <c r="T11" s="16">
        <v>0.125</v>
      </c>
      <c r="U11" s="16">
        <v>0</v>
      </c>
      <c r="V11" s="16">
        <v>3.5714285714285698E-2</v>
      </c>
      <c r="W11" s="16">
        <v>2.9411764705882401E-2</v>
      </c>
      <c r="X11" s="16">
        <v>4.6511627906976702E-2</v>
      </c>
      <c r="Y11" s="16">
        <v>2.2857142857142899E-2</v>
      </c>
      <c r="Z11" s="16"/>
      <c r="AA11" s="16">
        <v>4.2372881355932202E-2</v>
      </c>
      <c r="AB11" s="16">
        <v>2.7522935779816501E-2</v>
      </c>
      <c r="AC11" s="16"/>
      <c r="AD11" s="16">
        <v>0.1</v>
      </c>
      <c r="AE11" s="16">
        <v>0</v>
      </c>
      <c r="AF11" s="16">
        <v>0.1</v>
      </c>
      <c r="AG11" s="16">
        <v>0</v>
      </c>
      <c r="AH11" s="16">
        <v>0</v>
      </c>
      <c r="AI11" s="16">
        <v>3.2258064516128997E-2</v>
      </c>
      <c r="AJ11" s="16">
        <v>5.8823529411764698E-2</v>
      </c>
      <c r="AK11" s="16">
        <v>2.3809523809523801E-2</v>
      </c>
      <c r="AL11" s="16">
        <v>0.02</v>
      </c>
      <c r="AM11" s="16">
        <v>1.2820512820512799E-2</v>
      </c>
      <c r="AN11" s="16"/>
      <c r="AO11" s="16">
        <v>3.1578947368421102E-2</v>
      </c>
      <c r="AP11" s="16">
        <v>6.5934065934065894E-2</v>
      </c>
      <c r="AQ11" s="16">
        <v>1.3157894736842099E-2</v>
      </c>
      <c r="AR11" s="16">
        <v>2.6315789473684199E-2</v>
      </c>
      <c r="AS11" s="16">
        <v>0</v>
      </c>
      <c r="AT11" s="16">
        <v>0</v>
      </c>
      <c r="AU11" s="16"/>
      <c r="AV11" s="16">
        <v>0</v>
      </c>
      <c r="AW11" s="16">
        <v>0</v>
      </c>
      <c r="AX11" s="16">
        <v>0</v>
      </c>
      <c r="AY11" s="16">
        <v>0</v>
      </c>
      <c r="AZ11" s="16" t="s">
        <v>134</v>
      </c>
      <c r="BA11" s="16">
        <v>0</v>
      </c>
      <c r="BB11" s="16">
        <v>6.0606060606060601E-2</v>
      </c>
      <c r="BC11" s="16">
        <v>0</v>
      </c>
      <c r="BD11" s="16">
        <v>0</v>
      </c>
      <c r="BE11" s="16">
        <v>4.49438202247191E-2</v>
      </c>
      <c r="BF11" s="16">
        <v>0</v>
      </c>
      <c r="BG11" s="16">
        <v>0</v>
      </c>
      <c r="BH11" s="16">
        <v>0</v>
      </c>
      <c r="BI11" s="16">
        <v>0</v>
      </c>
      <c r="BJ11" s="16">
        <v>0.14285714285714299</v>
      </c>
      <c r="BK11" s="16">
        <v>0.15384615384615399</v>
      </c>
      <c r="BL11" s="16">
        <v>0</v>
      </c>
      <c r="BM11" s="16">
        <v>0</v>
      </c>
      <c r="BN11" s="16">
        <v>0.16666666666666699</v>
      </c>
      <c r="BO11" s="16"/>
      <c r="BP11" s="16">
        <v>2.5925925925925901E-2</v>
      </c>
      <c r="BQ11" s="16"/>
      <c r="BR11" s="16">
        <v>3.1141868512110701E-2</v>
      </c>
      <c r="BS11" s="16"/>
      <c r="BT11" s="16">
        <v>3.1531531531531501E-2</v>
      </c>
    </row>
    <row r="12" spans="2:72" ht="16" x14ac:dyDescent="0.2">
      <c r="B12" s="17" t="s">
        <v>295</v>
      </c>
      <c r="C12" s="16">
        <v>2.9761904761904799E-3</v>
      </c>
      <c r="D12" s="16">
        <v>8.1300813008130107E-3</v>
      </c>
      <c r="E12" s="16">
        <v>0</v>
      </c>
      <c r="F12" s="16">
        <v>0</v>
      </c>
      <c r="G12" s="16">
        <v>0</v>
      </c>
      <c r="H12" s="16">
        <v>0</v>
      </c>
      <c r="I12" s="16">
        <v>0</v>
      </c>
      <c r="J12" s="16">
        <v>0</v>
      </c>
      <c r="K12" s="16">
        <v>0</v>
      </c>
      <c r="L12" s="16">
        <v>0</v>
      </c>
      <c r="M12" s="16">
        <v>0</v>
      </c>
      <c r="N12" s="16">
        <v>0</v>
      </c>
      <c r="O12" s="16">
        <v>0</v>
      </c>
      <c r="P12" s="16"/>
      <c r="Q12" s="16">
        <v>0</v>
      </c>
      <c r="R12" s="16">
        <v>0</v>
      </c>
      <c r="S12" s="16">
        <v>0</v>
      </c>
      <c r="T12" s="16">
        <v>0</v>
      </c>
      <c r="U12" s="16">
        <v>0</v>
      </c>
      <c r="V12" s="16">
        <v>0</v>
      </c>
      <c r="W12" s="16">
        <v>0</v>
      </c>
      <c r="X12" s="16">
        <v>0</v>
      </c>
      <c r="Y12" s="16">
        <v>5.7142857142857099E-3</v>
      </c>
      <c r="Z12" s="16"/>
      <c r="AA12" s="16">
        <v>0</v>
      </c>
      <c r="AB12" s="16">
        <v>4.5871559633027499E-3</v>
      </c>
      <c r="AC12" s="16"/>
      <c r="AD12" s="16">
        <v>0</v>
      </c>
      <c r="AE12" s="16">
        <v>0</v>
      </c>
      <c r="AF12" s="16">
        <v>0</v>
      </c>
      <c r="AG12" s="16">
        <v>0</v>
      </c>
      <c r="AH12" s="16">
        <v>0</v>
      </c>
      <c r="AI12" s="16">
        <v>0</v>
      </c>
      <c r="AJ12" s="16">
        <v>0</v>
      </c>
      <c r="AK12" s="16">
        <v>0</v>
      </c>
      <c r="AL12" s="16">
        <v>0.02</v>
      </c>
      <c r="AM12" s="16">
        <v>0</v>
      </c>
      <c r="AN12" s="16"/>
      <c r="AO12" s="16">
        <v>0</v>
      </c>
      <c r="AP12" s="16">
        <v>0</v>
      </c>
      <c r="AQ12" s="16">
        <v>0</v>
      </c>
      <c r="AR12" s="16">
        <v>2.6315789473684199E-2</v>
      </c>
      <c r="AS12" s="16">
        <v>0</v>
      </c>
      <c r="AT12" s="16">
        <v>0</v>
      </c>
      <c r="AU12" s="16"/>
      <c r="AV12" s="16">
        <v>0</v>
      </c>
      <c r="AW12" s="16">
        <v>0</v>
      </c>
      <c r="AX12" s="16">
        <v>0</v>
      </c>
      <c r="AY12" s="16">
        <v>0</v>
      </c>
      <c r="AZ12" s="16" t="s">
        <v>134</v>
      </c>
      <c r="BA12" s="16">
        <v>0</v>
      </c>
      <c r="BB12" s="16">
        <v>0</v>
      </c>
      <c r="BC12" s="16">
        <v>0</v>
      </c>
      <c r="BD12" s="16">
        <v>0</v>
      </c>
      <c r="BE12" s="16">
        <v>0</v>
      </c>
      <c r="BF12" s="16">
        <v>2.5000000000000001E-2</v>
      </c>
      <c r="BG12" s="16">
        <v>0</v>
      </c>
      <c r="BH12" s="16">
        <v>0</v>
      </c>
      <c r="BI12" s="16">
        <v>0</v>
      </c>
      <c r="BJ12" s="16">
        <v>0</v>
      </c>
      <c r="BK12" s="16">
        <v>0</v>
      </c>
      <c r="BL12" s="16">
        <v>0</v>
      </c>
      <c r="BM12" s="16">
        <v>0</v>
      </c>
      <c r="BN12" s="16">
        <v>0</v>
      </c>
      <c r="BO12" s="16"/>
      <c r="BP12" s="16">
        <v>3.7037037037036999E-3</v>
      </c>
      <c r="BQ12" s="16"/>
      <c r="BR12" s="16">
        <v>3.4602076124567501E-3</v>
      </c>
      <c r="BS12" s="16"/>
      <c r="BT12" s="16">
        <v>4.5045045045045001E-3</v>
      </c>
    </row>
    <row r="13" spans="2:72" ht="16" x14ac:dyDescent="0.2">
      <c r="B13" s="25" t="s">
        <v>344</v>
      </c>
      <c r="C13" s="24">
        <v>2.9761904761904799E-3</v>
      </c>
      <c r="D13" s="24">
        <v>0</v>
      </c>
      <c r="E13" s="24">
        <v>0</v>
      </c>
      <c r="F13" s="24">
        <v>0</v>
      </c>
      <c r="G13" s="24">
        <v>0</v>
      </c>
      <c r="H13" s="24">
        <v>0</v>
      </c>
      <c r="I13" s="24">
        <v>0</v>
      </c>
      <c r="J13" s="24">
        <v>0</v>
      </c>
      <c r="K13" s="24">
        <v>0</v>
      </c>
      <c r="L13" s="24">
        <v>2.9411764705882401E-2</v>
      </c>
      <c r="M13" s="24">
        <v>0</v>
      </c>
      <c r="N13" s="24">
        <v>0</v>
      </c>
      <c r="O13" s="24">
        <v>0</v>
      </c>
      <c r="P13" s="24"/>
      <c r="Q13" s="24">
        <v>0</v>
      </c>
      <c r="R13" s="24">
        <v>0.14285714285714299</v>
      </c>
      <c r="S13" s="24">
        <v>0</v>
      </c>
      <c r="T13" s="24">
        <v>0</v>
      </c>
      <c r="U13" s="24">
        <v>0</v>
      </c>
      <c r="V13" s="24">
        <v>0</v>
      </c>
      <c r="W13" s="24">
        <v>0</v>
      </c>
      <c r="X13" s="24">
        <v>0</v>
      </c>
      <c r="Y13" s="24">
        <v>0</v>
      </c>
      <c r="Z13" s="24"/>
      <c r="AA13" s="24">
        <v>8.4745762711864406E-3</v>
      </c>
      <c r="AB13" s="24">
        <v>0</v>
      </c>
      <c r="AC13" s="24"/>
      <c r="AD13" s="24">
        <v>0.05</v>
      </c>
      <c r="AE13" s="24">
        <v>0</v>
      </c>
      <c r="AF13" s="24">
        <v>0</v>
      </c>
      <c r="AG13" s="24">
        <v>0</v>
      </c>
      <c r="AH13" s="24">
        <v>0</v>
      </c>
      <c r="AI13" s="24">
        <v>0</v>
      </c>
      <c r="AJ13" s="24">
        <v>0</v>
      </c>
      <c r="AK13" s="24">
        <v>0</v>
      </c>
      <c r="AL13" s="24">
        <v>0</v>
      </c>
      <c r="AM13" s="24">
        <v>0</v>
      </c>
      <c r="AN13" s="24"/>
      <c r="AO13" s="24">
        <v>1.05263157894737E-2</v>
      </c>
      <c r="AP13" s="24">
        <v>0</v>
      </c>
      <c r="AQ13" s="24">
        <v>0</v>
      </c>
      <c r="AR13" s="24">
        <v>0</v>
      </c>
      <c r="AS13" s="24">
        <v>0</v>
      </c>
      <c r="AT13" s="24">
        <v>0</v>
      </c>
      <c r="AU13" s="24"/>
      <c r="AV13" s="24">
        <v>0</v>
      </c>
      <c r="AW13" s="24">
        <v>0</v>
      </c>
      <c r="AX13" s="24">
        <v>0</v>
      </c>
      <c r="AY13" s="24">
        <v>0</v>
      </c>
      <c r="AZ13" s="24" t="s">
        <v>134</v>
      </c>
      <c r="BA13" s="24">
        <v>0</v>
      </c>
      <c r="BB13" s="24">
        <v>0</v>
      </c>
      <c r="BC13" s="24">
        <v>0</v>
      </c>
      <c r="BD13" s="24">
        <v>0</v>
      </c>
      <c r="BE13" s="24">
        <v>0</v>
      </c>
      <c r="BF13" s="24">
        <v>0</v>
      </c>
      <c r="BG13" s="24">
        <v>0</v>
      </c>
      <c r="BH13" s="24">
        <v>0</v>
      </c>
      <c r="BI13" s="24">
        <v>0</v>
      </c>
      <c r="BJ13" s="24">
        <v>0</v>
      </c>
      <c r="BK13" s="24">
        <v>0</v>
      </c>
      <c r="BL13" s="24">
        <v>0</v>
      </c>
      <c r="BM13" s="24">
        <v>0.125</v>
      </c>
      <c r="BN13" s="24">
        <v>0</v>
      </c>
      <c r="BO13" s="24"/>
      <c r="BP13" s="24">
        <v>3.7037037037036999E-3</v>
      </c>
      <c r="BQ13" s="24"/>
      <c r="BR13" s="24">
        <v>3.4602076124567501E-3</v>
      </c>
      <c r="BS13" s="24"/>
      <c r="BT13" s="24">
        <v>4.5045045045045001E-3</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BT18"/>
  <sheetViews>
    <sheetView showGridLines="0" topLeftCell="A10" workbookViewId="0">
      <pane xSplit="2" topLeftCell="C1" activePane="topRight" state="frozen"/>
      <selection pane="topRight" activeCell="B11" sqref="B11"/>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318</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291</v>
      </c>
      <c r="C8" s="16">
        <v>0.53869047619047605</v>
      </c>
      <c r="D8" s="16">
        <v>0.53658536585365901</v>
      </c>
      <c r="E8" s="16">
        <v>0.51612903225806495</v>
      </c>
      <c r="F8" s="16">
        <v>0.55555555555555602</v>
      </c>
      <c r="G8" s="16">
        <v>0.6</v>
      </c>
      <c r="H8" s="16">
        <v>0.29411764705882398</v>
      </c>
      <c r="I8" s="16">
        <v>0.52631578947368396</v>
      </c>
      <c r="J8" s="16">
        <v>0.47368421052631599</v>
      </c>
      <c r="K8" s="16">
        <v>0.63636363636363602</v>
      </c>
      <c r="L8" s="16">
        <v>0.58823529411764697</v>
      </c>
      <c r="M8" s="16">
        <v>0.5</v>
      </c>
      <c r="N8" s="16">
        <v>0.69230769230769196</v>
      </c>
      <c r="O8" s="16">
        <v>0.66666666666666696</v>
      </c>
      <c r="P8" s="16"/>
      <c r="Q8" s="16">
        <v>0.16666666666666699</v>
      </c>
      <c r="R8" s="16">
        <v>0.28571428571428598</v>
      </c>
      <c r="S8" s="16">
        <v>0.625</v>
      </c>
      <c r="T8" s="16">
        <v>0.3125</v>
      </c>
      <c r="U8" s="16">
        <v>0.26315789473684198</v>
      </c>
      <c r="V8" s="16">
        <v>0.42857142857142899</v>
      </c>
      <c r="W8" s="16">
        <v>0.41176470588235298</v>
      </c>
      <c r="X8" s="16">
        <v>0.581395348837209</v>
      </c>
      <c r="Y8" s="16">
        <v>0.64</v>
      </c>
      <c r="Z8" s="16"/>
      <c r="AA8" s="16">
        <v>0.37288135593220301</v>
      </c>
      <c r="AB8" s="16">
        <v>0.62844036697247696</v>
      </c>
      <c r="AC8" s="16"/>
      <c r="AD8" s="16">
        <v>0.3</v>
      </c>
      <c r="AE8" s="16">
        <v>0.36363636363636398</v>
      </c>
      <c r="AF8" s="16">
        <v>0.3</v>
      </c>
      <c r="AG8" s="16">
        <v>0.44444444444444398</v>
      </c>
      <c r="AH8" s="16">
        <v>0.375</v>
      </c>
      <c r="AI8" s="16">
        <v>0.54838709677419395</v>
      </c>
      <c r="AJ8" s="16">
        <v>0.47058823529411797</v>
      </c>
      <c r="AK8" s="16">
        <v>0.547619047619048</v>
      </c>
      <c r="AL8" s="16">
        <v>0.57999999999999996</v>
      </c>
      <c r="AM8" s="16">
        <v>0.74358974358974395</v>
      </c>
      <c r="AN8" s="16"/>
      <c r="AO8" s="16">
        <v>0.42105263157894701</v>
      </c>
      <c r="AP8" s="16">
        <v>0.52747252747252704</v>
      </c>
      <c r="AQ8" s="16">
        <v>0.52631578947368396</v>
      </c>
      <c r="AR8" s="16">
        <v>0.65789473684210498</v>
      </c>
      <c r="AS8" s="16">
        <v>0.78125</v>
      </c>
      <c r="AT8" s="16">
        <v>0.5</v>
      </c>
      <c r="AU8" s="16"/>
      <c r="AV8" s="16">
        <v>0</v>
      </c>
      <c r="AW8" s="16">
        <v>0</v>
      </c>
      <c r="AX8" s="16">
        <v>0.78260869565217395</v>
      </c>
      <c r="AY8" s="16">
        <v>0.5</v>
      </c>
      <c r="AZ8" s="16" t="s">
        <v>134</v>
      </c>
      <c r="BA8" s="16">
        <v>0.64285714285714302</v>
      </c>
      <c r="BB8" s="16">
        <v>0.42424242424242398</v>
      </c>
      <c r="BC8" s="16">
        <v>0.66666666666666696</v>
      </c>
      <c r="BD8" s="16">
        <v>0.33333333333333298</v>
      </c>
      <c r="BE8" s="16">
        <v>0.52808988764044895</v>
      </c>
      <c r="BF8" s="16">
        <v>0.5</v>
      </c>
      <c r="BG8" s="16">
        <v>0.5</v>
      </c>
      <c r="BH8" s="16">
        <v>0.54545454545454497</v>
      </c>
      <c r="BI8" s="16">
        <v>0.4</v>
      </c>
      <c r="BJ8" s="16">
        <v>0.28571428571428598</v>
      </c>
      <c r="BK8" s="16">
        <v>0.30769230769230799</v>
      </c>
      <c r="BL8" s="16">
        <v>0.8</v>
      </c>
      <c r="BM8" s="16">
        <v>0.375</v>
      </c>
      <c r="BN8" s="16">
        <v>0.33333333333333298</v>
      </c>
      <c r="BO8" s="16"/>
      <c r="BP8" s="16">
        <v>0.57037037037036997</v>
      </c>
      <c r="BQ8" s="16"/>
      <c r="BR8" s="16">
        <v>0.55017301038062305</v>
      </c>
      <c r="BS8" s="16"/>
      <c r="BT8" s="16">
        <v>0.55405405405405395</v>
      </c>
    </row>
    <row r="9" spans="2:72" ht="16" x14ac:dyDescent="0.2">
      <c r="B9" s="17" t="s">
        <v>292</v>
      </c>
      <c r="C9" s="16">
        <v>0.32142857142857101</v>
      </c>
      <c r="D9" s="16">
        <v>0.34146341463414598</v>
      </c>
      <c r="E9" s="16">
        <v>0.32258064516128998</v>
      </c>
      <c r="F9" s="16">
        <v>0.11111111111111099</v>
      </c>
      <c r="G9" s="16">
        <v>0.28000000000000003</v>
      </c>
      <c r="H9" s="16">
        <v>0.58823529411764697</v>
      </c>
      <c r="I9" s="16">
        <v>0.31578947368421101</v>
      </c>
      <c r="J9" s="16">
        <v>0.36842105263157898</v>
      </c>
      <c r="K9" s="16">
        <v>0.18181818181818199</v>
      </c>
      <c r="L9" s="16">
        <v>0.26470588235294101</v>
      </c>
      <c r="M9" s="16">
        <v>0.3</v>
      </c>
      <c r="N9" s="16">
        <v>0.30769230769230799</v>
      </c>
      <c r="O9" s="16">
        <v>0.16666666666666699</v>
      </c>
      <c r="P9" s="16"/>
      <c r="Q9" s="16">
        <v>0.5</v>
      </c>
      <c r="R9" s="16">
        <v>0.28571428571428598</v>
      </c>
      <c r="S9" s="16">
        <v>0.25</v>
      </c>
      <c r="T9" s="16">
        <v>0.4375</v>
      </c>
      <c r="U9" s="16">
        <v>0.47368421052631599</v>
      </c>
      <c r="V9" s="16">
        <v>0.32142857142857101</v>
      </c>
      <c r="W9" s="16">
        <v>0.38235294117647101</v>
      </c>
      <c r="X9" s="16">
        <v>0.34883720930232598</v>
      </c>
      <c r="Y9" s="16">
        <v>0.27428571428571402</v>
      </c>
      <c r="Z9" s="16"/>
      <c r="AA9" s="16">
        <v>0.38135593220338998</v>
      </c>
      <c r="AB9" s="16">
        <v>0.28899082568807299</v>
      </c>
      <c r="AC9" s="16"/>
      <c r="AD9" s="16">
        <v>0.3</v>
      </c>
      <c r="AE9" s="16">
        <v>0.45454545454545497</v>
      </c>
      <c r="AF9" s="16">
        <v>0.6</v>
      </c>
      <c r="AG9" s="16">
        <v>0.38888888888888901</v>
      </c>
      <c r="AH9" s="16">
        <v>0.375</v>
      </c>
      <c r="AI9" s="16">
        <v>0.225806451612903</v>
      </c>
      <c r="AJ9" s="16">
        <v>0.39215686274509798</v>
      </c>
      <c r="AK9" s="16">
        <v>0.30952380952380998</v>
      </c>
      <c r="AL9" s="16">
        <v>0.38</v>
      </c>
      <c r="AM9" s="16">
        <v>0.19230769230769201</v>
      </c>
      <c r="AN9" s="16"/>
      <c r="AO9" s="16">
        <v>0.34736842105263199</v>
      </c>
      <c r="AP9" s="16">
        <v>0.340659340659341</v>
      </c>
      <c r="AQ9" s="16">
        <v>0.36842105263157898</v>
      </c>
      <c r="AR9" s="16">
        <v>0.23684210526315799</v>
      </c>
      <c r="AS9" s="16">
        <v>0.21875</v>
      </c>
      <c r="AT9" s="16">
        <v>0</v>
      </c>
      <c r="AU9" s="16"/>
      <c r="AV9" s="16">
        <v>1</v>
      </c>
      <c r="AW9" s="16">
        <v>0</v>
      </c>
      <c r="AX9" s="16">
        <v>0.173913043478261</v>
      </c>
      <c r="AY9" s="16">
        <v>0.25</v>
      </c>
      <c r="AZ9" s="16" t="s">
        <v>134</v>
      </c>
      <c r="BA9" s="16">
        <v>0.35714285714285698</v>
      </c>
      <c r="BB9" s="16">
        <v>0.48484848484848497</v>
      </c>
      <c r="BC9" s="16">
        <v>0</v>
      </c>
      <c r="BD9" s="16">
        <v>0.33333333333333298</v>
      </c>
      <c r="BE9" s="16">
        <v>0.37078651685393299</v>
      </c>
      <c r="BF9" s="16">
        <v>0.35</v>
      </c>
      <c r="BG9" s="16">
        <v>0</v>
      </c>
      <c r="BH9" s="16">
        <v>0.27272727272727298</v>
      </c>
      <c r="BI9" s="16">
        <v>0.4</v>
      </c>
      <c r="BJ9" s="16">
        <v>0.57142857142857095</v>
      </c>
      <c r="BK9" s="16">
        <v>0.30769230769230799</v>
      </c>
      <c r="BL9" s="16">
        <v>0.2</v>
      </c>
      <c r="BM9" s="16">
        <v>0.375</v>
      </c>
      <c r="BN9" s="16">
        <v>0.33333333333333298</v>
      </c>
      <c r="BO9" s="16"/>
      <c r="BP9" s="16">
        <v>0.30740740740740702</v>
      </c>
      <c r="BQ9" s="16"/>
      <c r="BR9" s="16">
        <v>0.31833910034602098</v>
      </c>
      <c r="BS9" s="16"/>
      <c r="BT9" s="16">
        <v>0.29729729729729698</v>
      </c>
    </row>
    <row r="10" spans="2:72" ht="32" x14ac:dyDescent="0.2">
      <c r="B10" s="17" t="s">
        <v>293</v>
      </c>
      <c r="C10" s="16">
        <v>0.104166666666667</v>
      </c>
      <c r="D10" s="16">
        <v>9.7560975609756101E-2</v>
      </c>
      <c r="E10" s="16">
        <v>0.12903225806451599</v>
      </c>
      <c r="F10" s="16">
        <v>0.11111111111111099</v>
      </c>
      <c r="G10" s="16">
        <v>0.08</v>
      </c>
      <c r="H10" s="16">
        <v>0.11764705882352899</v>
      </c>
      <c r="I10" s="16">
        <v>0.105263157894737</v>
      </c>
      <c r="J10" s="16">
        <v>0.157894736842105</v>
      </c>
      <c r="K10" s="16">
        <v>9.0909090909090898E-2</v>
      </c>
      <c r="L10" s="16">
        <v>0.11764705882352899</v>
      </c>
      <c r="M10" s="16">
        <v>0.1</v>
      </c>
      <c r="N10" s="16">
        <v>0</v>
      </c>
      <c r="O10" s="16">
        <v>0.16666666666666699</v>
      </c>
      <c r="P10" s="16"/>
      <c r="Q10" s="16">
        <v>0.16666666666666699</v>
      </c>
      <c r="R10" s="16">
        <v>0.14285714285714299</v>
      </c>
      <c r="S10" s="16">
        <v>0.125</v>
      </c>
      <c r="T10" s="16">
        <v>0.1875</v>
      </c>
      <c r="U10" s="16">
        <v>0.26315789473684198</v>
      </c>
      <c r="V10" s="16">
        <v>0.214285714285714</v>
      </c>
      <c r="W10" s="16">
        <v>0.17647058823529399</v>
      </c>
      <c r="X10" s="16">
        <v>6.9767441860465101E-2</v>
      </c>
      <c r="Y10" s="16">
        <v>5.14285714285714E-2</v>
      </c>
      <c r="Z10" s="16"/>
      <c r="AA10" s="16">
        <v>0.194915254237288</v>
      </c>
      <c r="AB10" s="16">
        <v>5.5045871559633003E-2</v>
      </c>
      <c r="AC10" s="16"/>
      <c r="AD10" s="16">
        <v>0.15</v>
      </c>
      <c r="AE10" s="16">
        <v>0.18181818181818199</v>
      </c>
      <c r="AF10" s="16">
        <v>0.1</v>
      </c>
      <c r="AG10" s="16">
        <v>0.11111111111111099</v>
      </c>
      <c r="AH10" s="16">
        <v>0.20833333333333301</v>
      </c>
      <c r="AI10" s="16">
        <v>0.16129032258064499</v>
      </c>
      <c r="AJ10" s="16">
        <v>0.11764705882352899</v>
      </c>
      <c r="AK10" s="16">
        <v>0.119047619047619</v>
      </c>
      <c r="AL10" s="16">
        <v>0.04</v>
      </c>
      <c r="AM10" s="16">
        <v>5.1282051282051301E-2</v>
      </c>
      <c r="AN10" s="16"/>
      <c r="AO10" s="16">
        <v>0.168421052631579</v>
      </c>
      <c r="AP10" s="16">
        <v>9.8901098901098897E-2</v>
      </c>
      <c r="AQ10" s="16">
        <v>9.2105263157894704E-2</v>
      </c>
      <c r="AR10" s="16">
        <v>7.8947368421052599E-2</v>
      </c>
      <c r="AS10" s="16">
        <v>0</v>
      </c>
      <c r="AT10" s="16">
        <v>0</v>
      </c>
      <c r="AU10" s="16"/>
      <c r="AV10" s="16">
        <v>0</v>
      </c>
      <c r="AW10" s="16">
        <v>0</v>
      </c>
      <c r="AX10" s="16">
        <v>4.3478260869565202E-2</v>
      </c>
      <c r="AY10" s="16">
        <v>0.25</v>
      </c>
      <c r="AZ10" s="16" t="s">
        <v>134</v>
      </c>
      <c r="BA10" s="16">
        <v>0</v>
      </c>
      <c r="BB10" s="16">
        <v>9.0909090909090898E-2</v>
      </c>
      <c r="BC10" s="16">
        <v>0.33333333333333298</v>
      </c>
      <c r="BD10" s="16">
        <v>0</v>
      </c>
      <c r="BE10" s="16">
        <v>7.8651685393258397E-2</v>
      </c>
      <c r="BF10" s="16">
        <v>0.15</v>
      </c>
      <c r="BG10" s="16">
        <v>0.5</v>
      </c>
      <c r="BH10" s="16">
        <v>0.15151515151515199</v>
      </c>
      <c r="BI10" s="16">
        <v>0</v>
      </c>
      <c r="BJ10" s="16">
        <v>0.14285714285714299</v>
      </c>
      <c r="BK10" s="16">
        <v>7.69230769230769E-2</v>
      </c>
      <c r="BL10" s="16">
        <v>0</v>
      </c>
      <c r="BM10" s="16">
        <v>0.125</v>
      </c>
      <c r="BN10" s="16">
        <v>0.25</v>
      </c>
      <c r="BO10" s="16"/>
      <c r="BP10" s="16">
        <v>0.1</v>
      </c>
      <c r="BQ10" s="16"/>
      <c r="BR10" s="16">
        <v>9.3425605536332196E-2</v>
      </c>
      <c r="BS10" s="16"/>
      <c r="BT10" s="16">
        <v>0.108108108108108</v>
      </c>
    </row>
    <row r="11" spans="2:72" ht="16" x14ac:dyDescent="0.2">
      <c r="B11" s="17" t="s">
        <v>294</v>
      </c>
      <c r="C11" s="16">
        <v>2.0833333333333301E-2</v>
      </c>
      <c r="D11" s="16">
        <v>2.4390243902439001E-2</v>
      </c>
      <c r="E11" s="16">
        <v>3.2258064516128997E-2</v>
      </c>
      <c r="F11" s="16">
        <v>0.22222222222222199</v>
      </c>
      <c r="G11" s="16">
        <v>0</v>
      </c>
      <c r="H11" s="16">
        <v>0</v>
      </c>
      <c r="I11" s="16">
        <v>0</v>
      </c>
      <c r="J11" s="16">
        <v>0</v>
      </c>
      <c r="K11" s="16">
        <v>0</v>
      </c>
      <c r="L11" s="16">
        <v>0</v>
      </c>
      <c r="M11" s="16">
        <v>0.1</v>
      </c>
      <c r="N11" s="16">
        <v>0</v>
      </c>
      <c r="O11" s="16">
        <v>0</v>
      </c>
      <c r="P11" s="16"/>
      <c r="Q11" s="16">
        <v>0.16666666666666699</v>
      </c>
      <c r="R11" s="16">
        <v>0.14285714285714299</v>
      </c>
      <c r="S11" s="16">
        <v>0</v>
      </c>
      <c r="T11" s="16">
        <v>6.25E-2</v>
      </c>
      <c r="U11" s="16">
        <v>0</v>
      </c>
      <c r="V11" s="16">
        <v>0</v>
      </c>
      <c r="W11" s="16">
        <v>2.9411764705882401E-2</v>
      </c>
      <c r="X11" s="16">
        <v>0</v>
      </c>
      <c r="Y11" s="16">
        <v>1.7142857142857099E-2</v>
      </c>
      <c r="Z11" s="16"/>
      <c r="AA11" s="16">
        <v>3.3898305084745797E-2</v>
      </c>
      <c r="AB11" s="16">
        <v>1.3761467889908299E-2</v>
      </c>
      <c r="AC11" s="16"/>
      <c r="AD11" s="16">
        <v>0.15</v>
      </c>
      <c r="AE11" s="16">
        <v>0</v>
      </c>
      <c r="AF11" s="16">
        <v>0</v>
      </c>
      <c r="AG11" s="16">
        <v>0</v>
      </c>
      <c r="AH11" s="16">
        <v>0</v>
      </c>
      <c r="AI11" s="16">
        <v>3.2258064516128997E-2</v>
      </c>
      <c r="AJ11" s="16">
        <v>1.9607843137254902E-2</v>
      </c>
      <c r="AK11" s="16">
        <v>2.3809523809523801E-2</v>
      </c>
      <c r="AL11" s="16">
        <v>0</v>
      </c>
      <c r="AM11" s="16">
        <v>1.2820512820512799E-2</v>
      </c>
      <c r="AN11" s="16"/>
      <c r="AO11" s="16">
        <v>3.1578947368421102E-2</v>
      </c>
      <c r="AP11" s="16">
        <v>1.0989010989011E-2</v>
      </c>
      <c r="AQ11" s="16">
        <v>1.3157894736842099E-2</v>
      </c>
      <c r="AR11" s="16">
        <v>2.6315789473684199E-2</v>
      </c>
      <c r="AS11" s="16">
        <v>0</v>
      </c>
      <c r="AT11" s="16">
        <v>0.5</v>
      </c>
      <c r="AU11" s="16"/>
      <c r="AV11" s="16">
        <v>0</v>
      </c>
      <c r="AW11" s="16">
        <v>0</v>
      </c>
      <c r="AX11" s="16">
        <v>0</v>
      </c>
      <c r="AY11" s="16">
        <v>0</v>
      </c>
      <c r="AZ11" s="16" t="s">
        <v>134</v>
      </c>
      <c r="BA11" s="16">
        <v>0</v>
      </c>
      <c r="BB11" s="16">
        <v>0</v>
      </c>
      <c r="BC11" s="16">
        <v>0</v>
      </c>
      <c r="BD11" s="16">
        <v>0</v>
      </c>
      <c r="BE11" s="16">
        <v>2.2471910112359501E-2</v>
      </c>
      <c r="BF11" s="16">
        <v>0</v>
      </c>
      <c r="BG11" s="16">
        <v>0</v>
      </c>
      <c r="BH11" s="16">
        <v>3.03030303030303E-2</v>
      </c>
      <c r="BI11" s="16">
        <v>0</v>
      </c>
      <c r="BJ11" s="16">
        <v>0</v>
      </c>
      <c r="BK11" s="16">
        <v>0.230769230769231</v>
      </c>
      <c r="BL11" s="16">
        <v>0</v>
      </c>
      <c r="BM11" s="16">
        <v>0</v>
      </c>
      <c r="BN11" s="16">
        <v>8.3333333333333301E-2</v>
      </c>
      <c r="BO11" s="16"/>
      <c r="BP11" s="16">
        <v>1.48148148148148E-2</v>
      </c>
      <c r="BQ11" s="16"/>
      <c r="BR11" s="16">
        <v>2.42214532871972E-2</v>
      </c>
      <c r="BS11" s="16"/>
      <c r="BT11" s="16">
        <v>2.7027027027027001E-2</v>
      </c>
    </row>
    <row r="12" spans="2:72" ht="16" x14ac:dyDescent="0.2">
      <c r="B12" s="17" t="s">
        <v>295</v>
      </c>
      <c r="C12" s="16">
        <v>2.9761904761904799E-3</v>
      </c>
      <c r="D12" s="16">
        <v>0</v>
      </c>
      <c r="E12" s="16">
        <v>0</v>
      </c>
      <c r="F12" s="16">
        <v>0</v>
      </c>
      <c r="G12" s="16">
        <v>0</v>
      </c>
      <c r="H12" s="16">
        <v>0</v>
      </c>
      <c r="I12" s="16">
        <v>2.6315789473684199E-2</v>
      </c>
      <c r="J12" s="16">
        <v>0</v>
      </c>
      <c r="K12" s="16">
        <v>0</v>
      </c>
      <c r="L12" s="16">
        <v>0</v>
      </c>
      <c r="M12" s="16">
        <v>0</v>
      </c>
      <c r="N12" s="16">
        <v>0</v>
      </c>
      <c r="O12" s="16">
        <v>0</v>
      </c>
      <c r="P12" s="16"/>
      <c r="Q12" s="16">
        <v>0</v>
      </c>
      <c r="R12" s="16">
        <v>0</v>
      </c>
      <c r="S12" s="16">
        <v>0</v>
      </c>
      <c r="T12" s="16">
        <v>0</v>
      </c>
      <c r="U12" s="16">
        <v>0</v>
      </c>
      <c r="V12" s="16">
        <v>0</v>
      </c>
      <c r="W12" s="16">
        <v>0</v>
      </c>
      <c r="X12" s="16">
        <v>0</v>
      </c>
      <c r="Y12" s="16">
        <v>5.7142857142857099E-3</v>
      </c>
      <c r="Z12" s="16"/>
      <c r="AA12" s="16">
        <v>0</v>
      </c>
      <c r="AB12" s="16">
        <v>4.5871559633027499E-3</v>
      </c>
      <c r="AC12" s="16"/>
      <c r="AD12" s="16">
        <v>0</v>
      </c>
      <c r="AE12" s="16">
        <v>0</v>
      </c>
      <c r="AF12" s="16">
        <v>0</v>
      </c>
      <c r="AG12" s="16">
        <v>0</v>
      </c>
      <c r="AH12" s="16">
        <v>0</v>
      </c>
      <c r="AI12" s="16">
        <v>3.2258064516128997E-2</v>
      </c>
      <c r="AJ12" s="16">
        <v>0</v>
      </c>
      <c r="AK12" s="16">
        <v>0</v>
      </c>
      <c r="AL12" s="16">
        <v>0</v>
      </c>
      <c r="AM12" s="16">
        <v>0</v>
      </c>
      <c r="AN12" s="16"/>
      <c r="AO12" s="16">
        <v>1.05263157894737E-2</v>
      </c>
      <c r="AP12" s="16">
        <v>0</v>
      </c>
      <c r="AQ12" s="16">
        <v>0</v>
      </c>
      <c r="AR12" s="16">
        <v>0</v>
      </c>
      <c r="AS12" s="16">
        <v>0</v>
      </c>
      <c r="AT12" s="16">
        <v>0</v>
      </c>
      <c r="AU12" s="16"/>
      <c r="AV12" s="16">
        <v>0</v>
      </c>
      <c r="AW12" s="16">
        <v>0</v>
      </c>
      <c r="AX12" s="16">
        <v>0</v>
      </c>
      <c r="AY12" s="16">
        <v>0</v>
      </c>
      <c r="AZ12" s="16" t="s">
        <v>134</v>
      </c>
      <c r="BA12" s="16">
        <v>0</v>
      </c>
      <c r="BB12" s="16">
        <v>0</v>
      </c>
      <c r="BC12" s="16">
        <v>0</v>
      </c>
      <c r="BD12" s="16">
        <v>0</v>
      </c>
      <c r="BE12" s="16">
        <v>0</v>
      </c>
      <c r="BF12" s="16">
        <v>0</v>
      </c>
      <c r="BG12" s="16">
        <v>0</v>
      </c>
      <c r="BH12" s="16">
        <v>0</v>
      </c>
      <c r="BI12" s="16">
        <v>0.2</v>
      </c>
      <c r="BJ12" s="16">
        <v>0</v>
      </c>
      <c r="BK12" s="16">
        <v>0</v>
      </c>
      <c r="BL12" s="16">
        <v>0</v>
      </c>
      <c r="BM12" s="16">
        <v>0</v>
      </c>
      <c r="BN12" s="16">
        <v>0</v>
      </c>
      <c r="BO12" s="16"/>
      <c r="BP12" s="16">
        <v>0</v>
      </c>
      <c r="BQ12" s="16"/>
      <c r="BR12" s="16">
        <v>3.4602076124567501E-3</v>
      </c>
      <c r="BS12" s="16"/>
      <c r="BT12" s="16">
        <v>4.5045045045045001E-3</v>
      </c>
    </row>
    <row r="13" spans="2:72" ht="16" x14ac:dyDescent="0.2">
      <c r="B13" s="25" t="s">
        <v>344</v>
      </c>
      <c r="C13" s="24">
        <v>1.1904761904761901E-2</v>
      </c>
      <c r="D13" s="24">
        <v>0</v>
      </c>
      <c r="E13" s="24">
        <v>0</v>
      </c>
      <c r="F13" s="24">
        <v>0</v>
      </c>
      <c r="G13" s="24">
        <v>0.04</v>
      </c>
      <c r="H13" s="24">
        <v>0</v>
      </c>
      <c r="I13" s="24">
        <v>2.6315789473684199E-2</v>
      </c>
      <c r="J13" s="24">
        <v>0</v>
      </c>
      <c r="K13" s="24">
        <v>9.0909090909090898E-2</v>
      </c>
      <c r="L13" s="24">
        <v>2.9411764705882401E-2</v>
      </c>
      <c r="M13" s="24">
        <v>0</v>
      </c>
      <c r="N13" s="24">
        <v>0</v>
      </c>
      <c r="O13" s="24">
        <v>0</v>
      </c>
      <c r="P13" s="24"/>
      <c r="Q13" s="24">
        <v>0</v>
      </c>
      <c r="R13" s="24">
        <v>0.14285714285714299</v>
      </c>
      <c r="S13" s="24">
        <v>0</v>
      </c>
      <c r="T13" s="24">
        <v>0</v>
      </c>
      <c r="U13" s="24">
        <v>0</v>
      </c>
      <c r="V13" s="24">
        <v>3.5714285714285698E-2</v>
      </c>
      <c r="W13" s="24">
        <v>0</v>
      </c>
      <c r="X13" s="24">
        <v>0</v>
      </c>
      <c r="Y13" s="24">
        <v>1.1428571428571401E-2</v>
      </c>
      <c r="Z13" s="24"/>
      <c r="AA13" s="24">
        <v>1.6949152542372899E-2</v>
      </c>
      <c r="AB13" s="24">
        <v>9.1743119266055103E-3</v>
      </c>
      <c r="AC13" s="24"/>
      <c r="AD13" s="24">
        <v>0.1</v>
      </c>
      <c r="AE13" s="24">
        <v>0</v>
      </c>
      <c r="AF13" s="24">
        <v>0</v>
      </c>
      <c r="AG13" s="24">
        <v>5.5555555555555601E-2</v>
      </c>
      <c r="AH13" s="24">
        <v>4.1666666666666699E-2</v>
      </c>
      <c r="AI13" s="24">
        <v>0</v>
      </c>
      <c r="AJ13" s="24">
        <v>0</v>
      </c>
      <c r="AK13" s="24">
        <v>0</v>
      </c>
      <c r="AL13" s="24">
        <v>0</v>
      </c>
      <c r="AM13" s="24">
        <v>0</v>
      </c>
      <c r="AN13" s="24"/>
      <c r="AO13" s="24">
        <v>2.1052631578947399E-2</v>
      </c>
      <c r="AP13" s="24">
        <v>2.1978021978022001E-2</v>
      </c>
      <c r="AQ13" s="24">
        <v>0</v>
      </c>
      <c r="AR13" s="24">
        <v>0</v>
      </c>
      <c r="AS13" s="24">
        <v>0</v>
      </c>
      <c r="AT13" s="24">
        <v>0</v>
      </c>
      <c r="AU13" s="24"/>
      <c r="AV13" s="24">
        <v>0</v>
      </c>
      <c r="AW13" s="24">
        <v>1</v>
      </c>
      <c r="AX13" s="24">
        <v>0</v>
      </c>
      <c r="AY13" s="24">
        <v>0</v>
      </c>
      <c r="AZ13" s="24" t="s">
        <v>134</v>
      </c>
      <c r="BA13" s="24">
        <v>0</v>
      </c>
      <c r="BB13" s="24">
        <v>0</v>
      </c>
      <c r="BC13" s="24">
        <v>0</v>
      </c>
      <c r="BD13" s="24">
        <v>0.33333333333333298</v>
      </c>
      <c r="BE13" s="24">
        <v>0</v>
      </c>
      <c r="BF13" s="24">
        <v>0</v>
      </c>
      <c r="BG13" s="24">
        <v>0</v>
      </c>
      <c r="BH13" s="24">
        <v>0</v>
      </c>
      <c r="BI13" s="24">
        <v>0</v>
      </c>
      <c r="BJ13" s="24">
        <v>0</v>
      </c>
      <c r="BK13" s="24">
        <v>7.69230769230769E-2</v>
      </c>
      <c r="BL13" s="24">
        <v>0</v>
      </c>
      <c r="BM13" s="24">
        <v>0.125</v>
      </c>
      <c r="BN13" s="24">
        <v>0</v>
      </c>
      <c r="BO13" s="24"/>
      <c r="BP13" s="24">
        <v>7.4074074074074103E-3</v>
      </c>
      <c r="BQ13" s="24"/>
      <c r="BR13" s="24">
        <v>1.03806228373702E-2</v>
      </c>
      <c r="BS13" s="24"/>
      <c r="BT13" s="24">
        <v>9.0090090090090107E-3</v>
      </c>
    </row>
    <row r="14" spans="2:72" x14ac:dyDescent="0.2">
      <c r="B14" s="15" t="s">
        <v>297</v>
      </c>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2:BT21"/>
  <sheetViews>
    <sheetView showGridLines="0" topLeftCell="A11" workbookViewId="0">
      <pane xSplit="2" topLeftCell="C1" activePane="topRight" state="frozen"/>
      <selection pane="topRight" activeCell="B16" sqref="B16"/>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345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336</v>
      </c>
      <c r="D7" s="10">
        <v>123</v>
      </c>
      <c r="E7" s="10">
        <v>31</v>
      </c>
      <c r="F7" s="10">
        <v>9</v>
      </c>
      <c r="G7" s="10">
        <v>25</v>
      </c>
      <c r="H7" s="10">
        <v>17</v>
      </c>
      <c r="I7" s="10">
        <v>38</v>
      </c>
      <c r="J7" s="10">
        <v>19</v>
      </c>
      <c r="K7" s="10">
        <v>11</v>
      </c>
      <c r="L7" s="10">
        <v>34</v>
      </c>
      <c r="M7" s="10">
        <v>10</v>
      </c>
      <c r="N7" s="10">
        <v>13</v>
      </c>
      <c r="O7" s="10">
        <v>6</v>
      </c>
      <c r="P7" s="10"/>
      <c r="Q7" s="10">
        <v>6</v>
      </c>
      <c r="R7" s="10">
        <v>7</v>
      </c>
      <c r="S7" s="10">
        <v>8</v>
      </c>
      <c r="T7" s="10">
        <v>16</v>
      </c>
      <c r="U7" s="10">
        <v>19</v>
      </c>
      <c r="V7" s="10">
        <v>28</v>
      </c>
      <c r="W7" s="10">
        <v>34</v>
      </c>
      <c r="X7" s="10">
        <v>43</v>
      </c>
      <c r="Y7" s="10">
        <v>175</v>
      </c>
      <c r="Z7" s="10"/>
      <c r="AA7" s="10">
        <v>118</v>
      </c>
      <c r="AB7" s="10">
        <v>218</v>
      </c>
      <c r="AC7" s="10"/>
      <c r="AD7" s="10">
        <v>20</v>
      </c>
      <c r="AE7" s="10">
        <v>11</v>
      </c>
      <c r="AF7" s="10">
        <v>10</v>
      </c>
      <c r="AG7" s="10">
        <v>18</v>
      </c>
      <c r="AH7" s="10">
        <v>24</v>
      </c>
      <c r="AI7" s="10">
        <v>31</v>
      </c>
      <c r="AJ7" s="10">
        <v>51</v>
      </c>
      <c r="AK7" s="10">
        <v>42</v>
      </c>
      <c r="AL7" s="10">
        <v>50</v>
      </c>
      <c r="AM7" s="10">
        <v>78</v>
      </c>
      <c r="AN7" s="10"/>
      <c r="AO7" s="10">
        <v>95</v>
      </c>
      <c r="AP7" s="10">
        <v>91</v>
      </c>
      <c r="AQ7" s="10">
        <v>76</v>
      </c>
      <c r="AR7" s="10">
        <v>38</v>
      </c>
      <c r="AS7" s="10">
        <v>32</v>
      </c>
      <c r="AT7" s="10">
        <v>2</v>
      </c>
      <c r="AU7" s="10"/>
      <c r="AV7" s="10">
        <v>1</v>
      </c>
      <c r="AW7" s="10">
        <v>1</v>
      </c>
      <c r="AX7" s="10">
        <v>46</v>
      </c>
      <c r="AY7" s="10">
        <v>4</v>
      </c>
      <c r="AZ7" s="10" t="s">
        <v>133</v>
      </c>
      <c r="BA7" s="10">
        <v>14</v>
      </c>
      <c r="BB7" s="10">
        <v>33</v>
      </c>
      <c r="BC7" s="10">
        <v>6</v>
      </c>
      <c r="BD7" s="10">
        <v>3</v>
      </c>
      <c r="BE7" s="10">
        <v>89</v>
      </c>
      <c r="BF7" s="10">
        <v>40</v>
      </c>
      <c r="BG7" s="10">
        <v>6</v>
      </c>
      <c r="BH7" s="10">
        <v>33</v>
      </c>
      <c r="BI7" s="10">
        <v>5</v>
      </c>
      <c r="BJ7" s="10">
        <v>7</v>
      </c>
      <c r="BK7" s="10">
        <v>13</v>
      </c>
      <c r="BL7" s="10">
        <v>15</v>
      </c>
      <c r="BM7" s="10">
        <v>8</v>
      </c>
      <c r="BN7" s="10">
        <v>12</v>
      </c>
      <c r="BO7" s="10"/>
      <c r="BP7" s="10">
        <v>270</v>
      </c>
      <c r="BQ7" s="10"/>
      <c r="BR7" s="10">
        <v>289</v>
      </c>
      <c r="BS7" s="10"/>
      <c r="BT7" s="10">
        <v>222</v>
      </c>
    </row>
    <row r="8" spans="2:72" ht="16" x14ac:dyDescent="0.2">
      <c r="B8" s="17" t="s">
        <v>245</v>
      </c>
      <c r="C8" s="16">
        <v>0.226190476190476</v>
      </c>
      <c r="D8" s="16">
        <v>0.24390243902438999</v>
      </c>
      <c r="E8" s="16">
        <v>0.12903225806451599</v>
      </c>
      <c r="F8" s="16">
        <v>0.11111111111111099</v>
      </c>
      <c r="G8" s="16">
        <v>0.28000000000000003</v>
      </c>
      <c r="H8" s="16">
        <v>0.17647058823529399</v>
      </c>
      <c r="I8" s="16">
        <v>0.28947368421052599</v>
      </c>
      <c r="J8" s="16">
        <v>5.2631578947368397E-2</v>
      </c>
      <c r="K8" s="16">
        <v>0.27272727272727298</v>
      </c>
      <c r="L8" s="16">
        <v>0.17647058823529399</v>
      </c>
      <c r="M8" s="16">
        <v>0.1</v>
      </c>
      <c r="N8" s="16">
        <v>0.61538461538461497</v>
      </c>
      <c r="O8" s="16">
        <v>0.16666666666666699</v>
      </c>
      <c r="P8" s="16"/>
      <c r="Q8" s="16">
        <v>0.16666666666666699</v>
      </c>
      <c r="R8" s="16">
        <v>0</v>
      </c>
      <c r="S8" s="16">
        <v>0.25</v>
      </c>
      <c r="T8" s="16">
        <v>0.125</v>
      </c>
      <c r="U8" s="16">
        <v>0.157894736842105</v>
      </c>
      <c r="V8" s="16">
        <v>0.17857142857142899</v>
      </c>
      <c r="W8" s="16">
        <v>0.11764705882352899</v>
      </c>
      <c r="X8" s="16">
        <v>0.209302325581395</v>
      </c>
      <c r="Y8" s="16">
        <v>0.28571428571428598</v>
      </c>
      <c r="Z8" s="16"/>
      <c r="AA8" s="16">
        <v>0.144067796610169</v>
      </c>
      <c r="AB8" s="16">
        <v>0.27064220183486198</v>
      </c>
      <c r="AC8" s="16"/>
      <c r="AD8" s="16">
        <v>0.15</v>
      </c>
      <c r="AE8" s="16">
        <v>9.0909090909090898E-2</v>
      </c>
      <c r="AF8" s="16">
        <v>0</v>
      </c>
      <c r="AG8" s="16">
        <v>0.33333333333333298</v>
      </c>
      <c r="AH8" s="16">
        <v>0.16666666666666699</v>
      </c>
      <c r="AI8" s="16">
        <v>0.19354838709677399</v>
      </c>
      <c r="AJ8" s="16">
        <v>0.23529411764705899</v>
      </c>
      <c r="AK8" s="16">
        <v>0.35714285714285698</v>
      </c>
      <c r="AL8" s="16">
        <v>0.16</v>
      </c>
      <c r="AM8" s="16">
        <v>0.269230769230769</v>
      </c>
      <c r="AN8" s="16"/>
      <c r="AO8" s="16">
        <v>6.3157894736842093E-2</v>
      </c>
      <c r="AP8" s="16">
        <v>0.20879120879120899</v>
      </c>
      <c r="AQ8" s="16">
        <v>0.30263157894736797</v>
      </c>
      <c r="AR8" s="16">
        <v>0.28947368421052599</v>
      </c>
      <c r="AS8" s="16">
        <v>0.5</v>
      </c>
      <c r="AT8" s="16">
        <v>0.5</v>
      </c>
      <c r="AU8" s="16"/>
      <c r="AV8" s="16">
        <v>0</v>
      </c>
      <c r="AW8" s="16">
        <v>0</v>
      </c>
      <c r="AX8" s="16">
        <v>0.36956521739130399</v>
      </c>
      <c r="AY8" s="16">
        <v>0.25</v>
      </c>
      <c r="AZ8" s="16" t="s">
        <v>134</v>
      </c>
      <c r="BA8" s="16">
        <v>0.28571428571428598</v>
      </c>
      <c r="BB8" s="16">
        <v>0.21212121212121199</v>
      </c>
      <c r="BC8" s="16">
        <v>0.16666666666666699</v>
      </c>
      <c r="BD8" s="16">
        <v>0.33333333333333298</v>
      </c>
      <c r="BE8" s="16">
        <v>0.235955056179775</v>
      </c>
      <c r="BF8" s="16">
        <v>0.25</v>
      </c>
      <c r="BG8" s="16">
        <v>0</v>
      </c>
      <c r="BH8" s="16">
        <v>0.15151515151515199</v>
      </c>
      <c r="BI8" s="16">
        <v>0.2</v>
      </c>
      <c r="BJ8" s="16">
        <v>0.14285714285714299</v>
      </c>
      <c r="BK8" s="16">
        <v>7.69230769230769E-2</v>
      </c>
      <c r="BL8" s="16">
        <v>0.2</v>
      </c>
      <c r="BM8" s="16">
        <v>0.125</v>
      </c>
      <c r="BN8" s="16">
        <v>0.16666666666666699</v>
      </c>
      <c r="BO8" s="16"/>
      <c r="BP8" s="16">
        <v>0.24444444444444399</v>
      </c>
      <c r="BQ8" s="16"/>
      <c r="BR8" s="16">
        <v>0.21799307958477501</v>
      </c>
      <c r="BS8" s="16"/>
      <c r="BT8" s="16">
        <v>0.28378378378378399</v>
      </c>
    </row>
    <row r="9" spans="2:72" ht="16" x14ac:dyDescent="0.2">
      <c r="B9" s="17" t="s">
        <v>246</v>
      </c>
      <c r="C9" s="16">
        <v>0.43452380952380998</v>
      </c>
      <c r="D9" s="16">
        <v>0.47967479674796698</v>
      </c>
      <c r="E9" s="16">
        <v>0.38709677419354799</v>
      </c>
      <c r="F9" s="16">
        <v>0.55555555555555602</v>
      </c>
      <c r="G9" s="16">
        <v>0.36</v>
      </c>
      <c r="H9" s="16">
        <v>0.41176470588235298</v>
      </c>
      <c r="I9" s="16">
        <v>0.394736842105263</v>
      </c>
      <c r="J9" s="16">
        <v>0.47368421052631599</v>
      </c>
      <c r="K9" s="16">
        <v>0.54545454545454497</v>
      </c>
      <c r="L9" s="16">
        <v>0.441176470588235</v>
      </c>
      <c r="M9" s="16">
        <v>0.4</v>
      </c>
      <c r="N9" s="16">
        <v>0.230769230769231</v>
      </c>
      <c r="O9" s="16">
        <v>0.33333333333333298</v>
      </c>
      <c r="P9" s="16"/>
      <c r="Q9" s="16">
        <v>0.16666666666666699</v>
      </c>
      <c r="R9" s="16">
        <v>0.42857142857142899</v>
      </c>
      <c r="S9" s="16">
        <v>0.125</v>
      </c>
      <c r="T9" s="16">
        <v>0.5625</v>
      </c>
      <c r="U9" s="16">
        <v>0.21052631578947401</v>
      </c>
      <c r="V9" s="16">
        <v>0.46428571428571402</v>
      </c>
      <c r="W9" s="16">
        <v>0.58823529411764697</v>
      </c>
      <c r="X9" s="16">
        <v>0.46511627906976699</v>
      </c>
      <c r="Y9" s="16">
        <v>0.42857142857142899</v>
      </c>
      <c r="Z9" s="16"/>
      <c r="AA9" s="16">
        <v>0.43220338983050799</v>
      </c>
      <c r="AB9" s="16">
        <v>0.43577981651376102</v>
      </c>
      <c r="AC9" s="16"/>
      <c r="AD9" s="16">
        <v>0.4</v>
      </c>
      <c r="AE9" s="16">
        <v>0.27272727272727298</v>
      </c>
      <c r="AF9" s="16">
        <v>0.5</v>
      </c>
      <c r="AG9" s="16">
        <v>0.38888888888888901</v>
      </c>
      <c r="AH9" s="16">
        <v>0.45833333333333298</v>
      </c>
      <c r="AI9" s="16">
        <v>0.32258064516128998</v>
      </c>
      <c r="AJ9" s="16">
        <v>0.50980392156862697</v>
      </c>
      <c r="AK9" s="16">
        <v>0.40476190476190499</v>
      </c>
      <c r="AL9" s="16">
        <v>0.56000000000000005</v>
      </c>
      <c r="AM9" s="16">
        <v>0.38461538461538503</v>
      </c>
      <c r="AN9" s="16"/>
      <c r="AO9" s="16">
        <v>0.42105263157894701</v>
      </c>
      <c r="AP9" s="16">
        <v>0.39560439560439598</v>
      </c>
      <c r="AQ9" s="16">
        <v>0.46052631578947401</v>
      </c>
      <c r="AR9" s="16">
        <v>0.52631578947368396</v>
      </c>
      <c r="AS9" s="16">
        <v>0.40625</v>
      </c>
      <c r="AT9" s="16">
        <v>0.5</v>
      </c>
      <c r="AU9" s="16"/>
      <c r="AV9" s="16">
        <v>0</v>
      </c>
      <c r="AW9" s="16">
        <v>0</v>
      </c>
      <c r="AX9" s="16">
        <v>0.36956521739130399</v>
      </c>
      <c r="AY9" s="16">
        <v>0.25</v>
      </c>
      <c r="AZ9" s="16" t="s">
        <v>134</v>
      </c>
      <c r="BA9" s="16">
        <v>0.42857142857142899</v>
      </c>
      <c r="BB9" s="16">
        <v>0.45454545454545497</v>
      </c>
      <c r="BC9" s="16">
        <v>0.5</v>
      </c>
      <c r="BD9" s="16">
        <v>0</v>
      </c>
      <c r="BE9" s="16">
        <v>0.51685393258427004</v>
      </c>
      <c r="BF9" s="16">
        <v>0.5</v>
      </c>
      <c r="BG9" s="16">
        <v>0.66666666666666696</v>
      </c>
      <c r="BH9" s="16">
        <v>0.42424242424242398</v>
      </c>
      <c r="BI9" s="16">
        <v>0.4</v>
      </c>
      <c r="BJ9" s="16">
        <v>0.28571428571428598</v>
      </c>
      <c r="BK9" s="16">
        <v>0.15384615384615399</v>
      </c>
      <c r="BL9" s="16">
        <v>0.33333333333333298</v>
      </c>
      <c r="BM9" s="16">
        <v>0.25</v>
      </c>
      <c r="BN9" s="16">
        <v>0.58333333333333304</v>
      </c>
      <c r="BO9" s="16"/>
      <c r="BP9" s="16">
        <v>0.45555555555555599</v>
      </c>
      <c r="BQ9" s="16"/>
      <c r="BR9" s="16">
        <v>0.44636678200691998</v>
      </c>
      <c r="BS9" s="16"/>
      <c r="BT9" s="16">
        <v>0.45495495495495503</v>
      </c>
    </row>
    <row r="10" spans="2:72" ht="16" x14ac:dyDescent="0.2">
      <c r="B10" s="17" t="s">
        <v>247</v>
      </c>
      <c r="C10" s="16">
        <v>0.16964285714285701</v>
      </c>
      <c r="D10" s="16">
        <v>0.113821138211382</v>
      </c>
      <c r="E10" s="16">
        <v>0.25806451612903197</v>
      </c>
      <c r="F10" s="16">
        <v>0.22222222222222199</v>
      </c>
      <c r="G10" s="16">
        <v>0.16</v>
      </c>
      <c r="H10" s="16">
        <v>0.29411764705882398</v>
      </c>
      <c r="I10" s="16">
        <v>0.157894736842105</v>
      </c>
      <c r="J10" s="16">
        <v>0.21052631578947401</v>
      </c>
      <c r="K10" s="16">
        <v>9.0909090909090898E-2</v>
      </c>
      <c r="L10" s="16">
        <v>0.17647058823529399</v>
      </c>
      <c r="M10" s="16">
        <v>0.5</v>
      </c>
      <c r="N10" s="16">
        <v>7.69230769230769E-2</v>
      </c>
      <c r="O10" s="16">
        <v>0.16666666666666699</v>
      </c>
      <c r="P10" s="16"/>
      <c r="Q10" s="16">
        <v>0.5</v>
      </c>
      <c r="R10" s="16">
        <v>0.42857142857142899</v>
      </c>
      <c r="S10" s="16">
        <v>0.25</v>
      </c>
      <c r="T10" s="16">
        <v>6.25E-2</v>
      </c>
      <c r="U10" s="16">
        <v>0.157894736842105</v>
      </c>
      <c r="V10" s="16">
        <v>0.107142857142857</v>
      </c>
      <c r="W10" s="16">
        <v>0.26470588235294101</v>
      </c>
      <c r="X10" s="16">
        <v>0.209302325581395</v>
      </c>
      <c r="Y10" s="16">
        <v>0.13714285714285701</v>
      </c>
      <c r="Z10" s="16"/>
      <c r="AA10" s="16">
        <v>0.20338983050847501</v>
      </c>
      <c r="AB10" s="16">
        <v>0.151376146788991</v>
      </c>
      <c r="AC10" s="16"/>
      <c r="AD10" s="16">
        <v>0.25</v>
      </c>
      <c r="AE10" s="16">
        <v>0.36363636363636398</v>
      </c>
      <c r="AF10" s="16">
        <v>0.2</v>
      </c>
      <c r="AG10" s="16">
        <v>0.11111111111111099</v>
      </c>
      <c r="AH10" s="16">
        <v>8.3333333333333301E-2</v>
      </c>
      <c r="AI10" s="16">
        <v>0.19354838709677399</v>
      </c>
      <c r="AJ10" s="16">
        <v>0.13725490196078399</v>
      </c>
      <c r="AK10" s="16">
        <v>0.16666666666666699</v>
      </c>
      <c r="AL10" s="16">
        <v>0.16</v>
      </c>
      <c r="AM10" s="16">
        <v>0.17948717948717899</v>
      </c>
      <c r="AN10" s="16"/>
      <c r="AO10" s="16">
        <v>0.27368421052631597</v>
      </c>
      <c r="AP10" s="16">
        <v>0.21978021978022</v>
      </c>
      <c r="AQ10" s="16">
        <v>7.8947368421052599E-2</v>
      </c>
      <c r="AR10" s="16">
        <v>0.105263157894737</v>
      </c>
      <c r="AS10" s="16">
        <v>3.125E-2</v>
      </c>
      <c r="AT10" s="16">
        <v>0</v>
      </c>
      <c r="AU10" s="16"/>
      <c r="AV10" s="16">
        <v>1</v>
      </c>
      <c r="AW10" s="16">
        <v>0</v>
      </c>
      <c r="AX10" s="16">
        <v>0.108695652173913</v>
      </c>
      <c r="AY10" s="16">
        <v>0</v>
      </c>
      <c r="AZ10" s="16" t="s">
        <v>134</v>
      </c>
      <c r="BA10" s="16">
        <v>0.14285714285714299</v>
      </c>
      <c r="BB10" s="16">
        <v>0.12121212121212099</v>
      </c>
      <c r="BC10" s="16">
        <v>0.16666666666666699</v>
      </c>
      <c r="BD10" s="16">
        <v>0.33333333333333298</v>
      </c>
      <c r="BE10" s="16">
        <v>0.123595505617978</v>
      </c>
      <c r="BF10" s="16">
        <v>0.15</v>
      </c>
      <c r="BG10" s="16">
        <v>0.33333333333333298</v>
      </c>
      <c r="BH10" s="16">
        <v>0.21212121212121199</v>
      </c>
      <c r="BI10" s="16">
        <v>0.4</v>
      </c>
      <c r="BJ10" s="16">
        <v>0.42857142857142899</v>
      </c>
      <c r="BK10" s="16">
        <v>0.38461538461538503</v>
      </c>
      <c r="BL10" s="16">
        <v>0.266666666666667</v>
      </c>
      <c r="BM10" s="16">
        <v>0.25</v>
      </c>
      <c r="BN10" s="16">
        <v>8.3333333333333301E-2</v>
      </c>
      <c r="BO10" s="16"/>
      <c r="BP10" s="16">
        <v>0.15925925925925899</v>
      </c>
      <c r="BQ10" s="16"/>
      <c r="BR10" s="16">
        <v>0.17647058823529399</v>
      </c>
      <c r="BS10" s="16"/>
      <c r="BT10" s="16">
        <v>0.13063063063063099</v>
      </c>
    </row>
    <row r="11" spans="2:72" ht="16" x14ac:dyDescent="0.2">
      <c r="B11" s="17" t="s">
        <v>248</v>
      </c>
      <c r="C11" s="16">
        <v>8.9285714285714302E-2</v>
      </c>
      <c r="D11" s="16">
        <v>7.3170731707317097E-2</v>
      </c>
      <c r="E11" s="16">
        <v>0.12903225806451599</v>
      </c>
      <c r="F11" s="16">
        <v>0.11111111111111099</v>
      </c>
      <c r="G11" s="16">
        <v>0.12</v>
      </c>
      <c r="H11" s="16">
        <v>5.8823529411764698E-2</v>
      </c>
      <c r="I11" s="16">
        <v>7.8947368421052599E-2</v>
      </c>
      <c r="J11" s="16">
        <v>0.21052631578947401</v>
      </c>
      <c r="K11" s="16">
        <v>9.0909090909090898E-2</v>
      </c>
      <c r="L11" s="16">
        <v>8.8235294117647106E-2</v>
      </c>
      <c r="M11" s="16">
        <v>0</v>
      </c>
      <c r="N11" s="16">
        <v>0</v>
      </c>
      <c r="O11" s="16">
        <v>0.16666666666666699</v>
      </c>
      <c r="P11" s="16"/>
      <c r="Q11" s="16">
        <v>0.16666666666666699</v>
      </c>
      <c r="R11" s="16">
        <v>0</v>
      </c>
      <c r="S11" s="16">
        <v>0.125</v>
      </c>
      <c r="T11" s="16">
        <v>0.125</v>
      </c>
      <c r="U11" s="16">
        <v>0.31578947368421101</v>
      </c>
      <c r="V11" s="16">
        <v>0.107142857142857</v>
      </c>
      <c r="W11" s="16">
        <v>2.9411764705882401E-2</v>
      </c>
      <c r="X11" s="16">
        <v>6.9767441860465101E-2</v>
      </c>
      <c r="Y11" s="16">
        <v>7.4285714285714302E-2</v>
      </c>
      <c r="Z11" s="16"/>
      <c r="AA11" s="16">
        <v>0.11864406779661001</v>
      </c>
      <c r="AB11" s="16">
        <v>7.3394495412843999E-2</v>
      </c>
      <c r="AC11" s="16"/>
      <c r="AD11" s="16">
        <v>0.1</v>
      </c>
      <c r="AE11" s="16">
        <v>0.18181818181818199</v>
      </c>
      <c r="AF11" s="16">
        <v>0.1</v>
      </c>
      <c r="AG11" s="16">
        <v>5.5555555555555601E-2</v>
      </c>
      <c r="AH11" s="16">
        <v>0.20833333333333301</v>
      </c>
      <c r="AI11" s="16">
        <v>0.19354838709677399</v>
      </c>
      <c r="AJ11" s="16">
        <v>3.9215686274509803E-2</v>
      </c>
      <c r="AK11" s="16">
        <v>4.7619047619047603E-2</v>
      </c>
      <c r="AL11" s="16">
        <v>0.1</v>
      </c>
      <c r="AM11" s="16">
        <v>5.1282051282051301E-2</v>
      </c>
      <c r="AN11" s="16"/>
      <c r="AO11" s="16">
        <v>0.105263157894737</v>
      </c>
      <c r="AP11" s="16">
        <v>9.8901098901098897E-2</v>
      </c>
      <c r="AQ11" s="16">
        <v>9.2105263157894704E-2</v>
      </c>
      <c r="AR11" s="16">
        <v>7.8947368421052599E-2</v>
      </c>
      <c r="AS11" s="16">
        <v>3.125E-2</v>
      </c>
      <c r="AT11" s="16">
        <v>0</v>
      </c>
      <c r="AU11" s="16"/>
      <c r="AV11" s="16">
        <v>0</v>
      </c>
      <c r="AW11" s="16">
        <v>0</v>
      </c>
      <c r="AX11" s="16">
        <v>2.1739130434782601E-2</v>
      </c>
      <c r="AY11" s="16">
        <v>0.5</v>
      </c>
      <c r="AZ11" s="16" t="s">
        <v>134</v>
      </c>
      <c r="BA11" s="16">
        <v>0.14285714285714299</v>
      </c>
      <c r="BB11" s="16">
        <v>0.15151515151515199</v>
      </c>
      <c r="BC11" s="16">
        <v>0</v>
      </c>
      <c r="BD11" s="16">
        <v>0</v>
      </c>
      <c r="BE11" s="16">
        <v>4.49438202247191E-2</v>
      </c>
      <c r="BF11" s="16">
        <v>0.1</v>
      </c>
      <c r="BG11" s="16">
        <v>0</v>
      </c>
      <c r="BH11" s="16">
        <v>9.0909090909090898E-2</v>
      </c>
      <c r="BI11" s="16">
        <v>0</v>
      </c>
      <c r="BJ11" s="16">
        <v>0.14285714285714299</v>
      </c>
      <c r="BK11" s="16">
        <v>0.30769230769230799</v>
      </c>
      <c r="BL11" s="16">
        <v>0.133333333333333</v>
      </c>
      <c r="BM11" s="16">
        <v>0.25</v>
      </c>
      <c r="BN11" s="16">
        <v>0</v>
      </c>
      <c r="BO11" s="16"/>
      <c r="BP11" s="16">
        <v>5.5555555555555601E-2</v>
      </c>
      <c r="BQ11" s="16"/>
      <c r="BR11" s="16">
        <v>7.9584775086505202E-2</v>
      </c>
      <c r="BS11" s="16"/>
      <c r="BT11" s="16">
        <v>8.1081081081081099E-2</v>
      </c>
    </row>
    <row r="12" spans="2:72" ht="16" x14ac:dyDescent="0.2">
      <c r="B12" s="17" t="s">
        <v>249</v>
      </c>
      <c r="C12" s="16">
        <v>4.1666666666666699E-2</v>
      </c>
      <c r="D12" s="16">
        <v>4.8780487804878099E-2</v>
      </c>
      <c r="E12" s="16">
        <v>9.6774193548387094E-2</v>
      </c>
      <c r="F12" s="16">
        <v>0</v>
      </c>
      <c r="G12" s="16">
        <v>0.08</v>
      </c>
      <c r="H12" s="16">
        <v>0</v>
      </c>
      <c r="I12" s="16">
        <v>0</v>
      </c>
      <c r="J12" s="16">
        <v>0</v>
      </c>
      <c r="K12" s="16">
        <v>0</v>
      </c>
      <c r="L12" s="16">
        <v>8.8235294117647106E-2</v>
      </c>
      <c r="M12" s="16">
        <v>0</v>
      </c>
      <c r="N12" s="16">
        <v>0</v>
      </c>
      <c r="O12" s="16">
        <v>0</v>
      </c>
      <c r="P12" s="16"/>
      <c r="Q12" s="16">
        <v>0</v>
      </c>
      <c r="R12" s="16">
        <v>0.14285714285714299</v>
      </c>
      <c r="S12" s="16">
        <v>0.125</v>
      </c>
      <c r="T12" s="16">
        <v>0</v>
      </c>
      <c r="U12" s="16">
        <v>5.2631578947368397E-2</v>
      </c>
      <c r="V12" s="16">
        <v>7.1428571428571397E-2</v>
      </c>
      <c r="W12" s="16">
        <v>0</v>
      </c>
      <c r="X12" s="16">
        <v>4.6511627906976702E-2</v>
      </c>
      <c r="Y12" s="16">
        <v>0.04</v>
      </c>
      <c r="Z12" s="16"/>
      <c r="AA12" s="16">
        <v>4.2372881355932202E-2</v>
      </c>
      <c r="AB12" s="16">
        <v>4.1284403669724801E-2</v>
      </c>
      <c r="AC12" s="16"/>
      <c r="AD12" s="16">
        <v>0.05</v>
      </c>
      <c r="AE12" s="16">
        <v>0</v>
      </c>
      <c r="AF12" s="16">
        <v>0.1</v>
      </c>
      <c r="AG12" s="16">
        <v>0</v>
      </c>
      <c r="AH12" s="16">
        <v>8.3333333333333301E-2</v>
      </c>
      <c r="AI12" s="16">
        <v>3.2258064516128997E-2</v>
      </c>
      <c r="AJ12" s="16">
        <v>3.9215686274509803E-2</v>
      </c>
      <c r="AK12" s="16">
        <v>2.3809523809523801E-2</v>
      </c>
      <c r="AL12" s="16">
        <v>0.02</v>
      </c>
      <c r="AM12" s="16">
        <v>6.4102564102564097E-2</v>
      </c>
      <c r="AN12" s="16"/>
      <c r="AO12" s="16">
        <v>7.3684210526315796E-2</v>
      </c>
      <c r="AP12" s="16">
        <v>3.2967032967033003E-2</v>
      </c>
      <c r="AQ12" s="16">
        <v>3.94736842105263E-2</v>
      </c>
      <c r="AR12" s="16">
        <v>0</v>
      </c>
      <c r="AS12" s="16">
        <v>3.125E-2</v>
      </c>
      <c r="AT12" s="16">
        <v>0</v>
      </c>
      <c r="AU12" s="16"/>
      <c r="AV12" s="16">
        <v>0</v>
      </c>
      <c r="AW12" s="16">
        <v>0</v>
      </c>
      <c r="AX12" s="16">
        <v>8.6956521739130405E-2</v>
      </c>
      <c r="AY12" s="16">
        <v>0</v>
      </c>
      <c r="AZ12" s="16" t="s">
        <v>134</v>
      </c>
      <c r="BA12" s="16">
        <v>0</v>
      </c>
      <c r="BB12" s="16">
        <v>3.03030303030303E-2</v>
      </c>
      <c r="BC12" s="16">
        <v>0.16666666666666699</v>
      </c>
      <c r="BD12" s="16">
        <v>0</v>
      </c>
      <c r="BE12" s="16">
        <v>3.3707865168539297E-2</v>
      </c>
      <c r="BF12" s="16">
        <v>0</v>
      </c>
      <c r="BG12" s="16">
        <v>0</v>
      </c>
      <c r="BH12" s="16">
        <v>9.0909090909090898E-2</v>
      </c>
      <c r="BI12" s="16">
        <v>0</v>
      </c>
      <c r="BJ12" s="16">
        <v>0</v>
      </c>
      <c r="BK12" s="16">
        <v>0</v>
      </c>
      <c r="BL12" s="16">
        <v>6.6666666666666693E-2</v>
      </c>
      <c r="BM12" s="16">
        <v>0.125</v>
      </c>
      <c r="BN12" s="16">
        <v>0</v>
      </c>
      <c r="BO12" s="16"/>
      <c r="BP12" s="16">
        <v>4.0740740740740702E-2</v>
      </c>
      <c r="BQ12" s="16"/>
      <c r="BR12" s="16">
        <v>4.8442906574394498E-2</v>
      </c>
      <c r="BS12" s="16"/>
      <c r="BT12" s="16">
        <v>2.2522522522522501E-2</v>
      </c>
    </row>
    <row r="13" spans="2:72" ht="16" x14ac:dyDescent="0.2">
      <c r="B13" s="17" t="s">
        <v>122</v>
      </c>
      <c r="C13" s="16">
        <v>3.8690476190476199E-2</v>
      </c>
      <c r="D13" s="16">
        <v>4.0650406504064998E-2</v>
      </c>
      <c r="E13" s="16">
        <v>0</v>
      </c>
      <c r="F13" s="16">
        <v>0</v>
      </c>
      <c r="G13" s="16">
        <v>0</v>
      </c>
      <c r="H13" s="16">
        <v>5.8823529411764698E-2</v>
      </c>
      <c r="I13" s="16">
        <v>7.8947368421052599E-2</v>
      </c>
      <c r="J13" s="16">
        <v>5.2631578947368397E-2</v>
      </c>
      <c r="K13" s="16">
        <v>0</v>
      </c>
      <c r="L13" s="16">
        <v>2.9411764705882401E-2</v>
      </c>
      <c r="M13" s="16">
        <v>0</v>
      </c>
      <c r="N13" s="16">
        <v>7.69230769230769E-2</v>
      </c>
      <c r="O13" s="16">
        <v>0.16666666666666699</v>
      </c>
      <c r="P13" s="16"/>
      <c r="Q13" s="16">
        <v>0</v>
      </c>
      <c r="R13" s="16">
        <v>0</v>
      </c>
      <c r="S13" s="16">
        <v>0.125</v>
      </c>
      <c r="T13" s="16">
        <v>0.125</v>
      </c>
      <c r="U13" s="16">
        <v>0.105263157894737</v>
      </c>
      <c r="V13" s="16">
        <v>7.1428571428571397E-2</v>
      </c>
      <c r="W13" s="16">
        <v>0</v>
      </c>
      <c r="X13" s="16">
        <v>0</v>
      </c>
      <c r="Y13" s="16">
        <v>3.4285714285714301E-2</v>
      </c>
      <c r="Z13" s="16"/>
      <c r="AA13" s="16">
        <v>5.93220338983051E-2</v>
      </c>
      <c r="AB13" s="16">
        <v>2.7522935779816501E-2</v>
      </c>
      <c r="AC13" s="16"/>
      <c r="AD13" s="16">
        <v>0.05</v>
      </c>
      <c r="AE13" s="16">
        <v>9.0909090909090898E-2</v>
      </c>
      <c r="AF13" s="16">
        <v>0.1</v>
      </c>
      <c r="AG13" s="16">
        <v>0.11111111111111099</v>
      </c>
      <c r="AH13" s="16">
        <v>0</v>
      </c>
      <c r="AI13" s="16">
        <v>6.4516129032258104E-2</v>
      </c>
      <c r="AJ13" s="16">
        <v>3.9215686274509803E-2</v>
      </c>
      <c r="AK13" s="16">
        <v>0</v>
      </c>
      <c r="AL13" s="16">
        <v>0</v>
      </c>
      <c r="AM13" s="16">
        <v>5.1282051282051301E-2</v>
      </c>
      <c r="AN13" s="16"/>
      <c r="AO13" s="16">
        <v>6.3157894736842093E-2</v>
      </c>
      <c r="AP13" s="16">
        <v>4.3956043956044001E-2</v>
      </c>
      <c r="AQ13" s="16">
        <v>2.6315789473684199E-2</v>
      </c>
      <c r="AR13" s="16">
        <v>0</v>
      </c>
      <c r="AS13" s="16">
        <v>0</v>
      </c>
      <c r="AT13" s="16">
        <v>0</v>
      </c>
      <c r="AU13" s="16"/>
      <c r="AV13" s="16">
        <v>0</v>
      </c>
      <c r="AW13" s="16">
        <v>1</v>
      </c>
      <c r="AX13" s="16">
        <v>4.3478260869565202E-2</v>
      </c>
      <c r="AY13" s="16">
        <v>0</v>
      </c>
      <c r="AZ13" s="16" t="s">
        <v>134</v>
      </c>
      <c r="BA13" s="16">
        <v>0</v>
      </c>
      <c r="BB13" s="16">
        <v>3.03030303030303E-2</v>
      </c>
      <c r="BC13" s="16">
        <v>0</v>
      </c>
      <c r="BD13" s="16">
        <v>0.33333333333333298</v>
      </c>
      <c r="BE13" s="16">
        <v>4.49438202247191E-2</v>
      </c>
      <c r="BF13" s="16">
        <v>0</v>
      </c>
      <c r="BG13" s="16">
        <v>0</v>
      </c>
      <c r="BH13" s="16">
        <v>3.03030303030303E-2</v>
      </c>
      <c r="BI13" s="16">
        <v>0</v>
      </c>
      <c r="BJ13" s="16">
        <v>0</v>
      </c>
      <c r="BK13" s="16">
        <v>7.69230769230769E-2</v>
      </c>
      <c r="BL13" s="16">
        <v>0</v>
      </c>
      <c r="BM13" s="16">
        <v>0</v>
      </c>
      <c r="BN13" s="16">
        <v>0.16666666666666699</v>
      </c>
      <c r="BO13" s="16"/>
      <c r="BP13" s="16">
        <v>4.4444444444444398E-2</v>
      </c>
      <c r="BQ13" s="16"/>
      <c r="BR13" s="16">
        <v>3.1141868512110701E-2</v>
      </c>
      <c r="BS13" s="16"/>
      <c r="BT13" s="16">
        <v>2.7027027027027001E-2</v>
      </c>
    </row>
    <row r="14" spans="2:72" ht="16" x14ac:dyDescent="0.2">
      <c r="B14" s="17" t="s">
        <v>250</v>
      </c>
      <c r="C14" s="20">
        <v>0.66071428571428603</v>
      </c>
      <c r="D14" s="20">
        <v>0.723577235772358</v>
      </c>
      <c r="E14" s="20">
        <v>0.51612903225806495</v>
      </c>
      <c r="F14" s="20">
        <v>0.66666666666666696</v>
      </c>
      <c r="G14" s="20">
        <v>0.64</v>
      </c>
      <c r="H14" s="20">
        <v>0.58823529411764697</v>
      </c>
      <c r="I14" s="20">
        <v>0.68421052631578905</v>
      </c>
      <c r="J14" s="20">
        <v>0.52631578947368396</v>
      </c>
      <c r="K14" s="20">
        <v>0.81818181818181801</v>
      </c>
      <c r="L14" s="20">
        <v>0.61764705882352899</v>
      </c>
      <c r="M14" s="20">
        <v>0.5</v>
      </c>
      <c r="N14" s="20">
        <v>0.84615384615384603</v>
      </c>
      <c r="O14" s="20">
        <v>0.5</v>
      </c>
      <c r="P14" s="20"/>
      <c r="Q14" s="20">
        <v>0.33333333333333298</v>
      </c>
      <c r="R14" s="20">
        <v>0.42857142857142899</v>
      </c>
      <c r="S14" s="20">
        <v>0.375</v>
      </c>
      <c r="T14" s="20">
        <v>0.6875</v>
      </c>
      <c r="U14" s="20">
        <v>0.36842105263157898</v>
      </c>
      <c r="V14" s="20">
        <v>0.64285714285714302</v>
      </c>
      <c r="W14" s="20">
        <v>0.70588235294117696</v>
      </c>
      <c r="X14" s="20">
        <v>0.67441860465116299</v>
      </c>
      <c r="Y14" s="20">
        <v>0.71428571428571397</v>
      </c>
      <c r="Z14" s="20"/>
      <c r="AA14" s="20">
        <v>0.57627118644067798</v>
      </c>
      <c r="AB14" s="20">
        <v>0.70642201834862395</v>
      </c>
      <c r="AC14" s="20"/>
      <c r="AD14" s="20">
        <v>0.55000000000000004</v>
      </c>
      <c r="AE14" s="20">
        <v>0.36363636363636398</v>
      </c>
      <c r="AF14" s="20">
        <v>0.5</v>
      </c>
      <c r="AG14" s="20">
        <v>0.72222222222222199</v>
      </c>
      <c r="AH14" s="20">
        <v>0.625</v>
      </c>
      <c r="AI14" s="20">
        <v>0.51612903225806495</v>
      </c>
      <c r="AJ14" s="20">
        <v>0.74509803921568596</v>
      </c>
      <c r="AK14" s="20">
        <v>0.76190476190476197</v>
      </c>
      <c r="AL14" s="20">
        <v>0.72</v>
      </c>
      <c r="AM14" s="20">
        <v>0.65384615384615397</v>
      </c>
      <c r="AN14" s="20"/>
      <c r="AO14" s="20">
        <v>0.48421052631578898</v>
      </c>
      <c r="AP14" s="20">
        <v>0.60439560439560402</v>
      </c>
      <c r="AQ14" s="20">
        <v>0.76315789473684204</v>
      </c>
      <c r="AR14" s="20">
        <v>0.81578947368421095</v>
      </c>
      <c r="AS14" s="20">
        <v>0.90625</v>
      </c>
      <c r="AT14" s="20">
        <v>1</v>
      </c>
      <c r="AU14" s="20"/>
      <c r="AV14" s="20">
        <v>0</v>
      </c>
      <c r="AW14" s="20">
        <v>0</v>
      </c>
      <c r="AX14" s="20">
        <v>0.73913043478260898</v>
      </c>
      <c r="AY14" s="20">
        <v>0.5</v>
      </c>
      <c r="AZ14" s="20" t="s">
        <v>134</v>
      </c>
      <c r="BA14" s="20">
        <v>0.71428571428571397</v>
      </c>
      <c r="BB14" s="20">
        <v>0.66666666666666696</v>
      </c>
      <c r="BC14" s="20">
        <v>0.66666666666666696</v>
      </c>
      <c r="BD14" s="20">
        <v>0.33333333333333298</v>
      </c>
      <c r="BE14" s="20">
        <v>0.75280898876404501</v>
      </c>
      <c r="BF14" s="20">
        <v>0.75</v>
      </c>
      <c r="BG14" s="20">
        <v>0.66666666666666696</v>
      </c>
      <c r="BH14" s="20">
        <v>0.57575757575757602</v>
      </c>
      <c r="BI14" s="20">
        <v>0.6</v>
      </c>
      <c r="BJ14" s="20">
        <v>0.42857142857142899</v>
      </c>
      <c r="BK14" s="20">
        <v>0.230769230769231</v>
      </c>
      <c r="BL14" s="20">
        <v>0.53333333333333299</v>
      </c>
      <c r="BM14" s="20">
        <v>0.375</v>
      </c>
      <c r="BN14" s="20">
        <v>0.75</v>
      </c>
      <c r="BO14" s="20"/>
      <c r="BP14" s="20">
        <v>0.7</v>
      </c>
      <c r="BQ14" s="20"/>
      <c r="BR14" s="20">
        <v>0.66435986159169502</v>
      </c>
      <c r="BS14" s="20"/>
      <c r="BT14" s="20">
        <v>0.73873873873873896</v>
      </c>
    </row>
    <row r="15" spans="2:72" ht="16" x14ac:dyDescent="0.2">
      <c r="B15" s="17" t="s">
        <v>251</v>
      </c>
      <c r="C15" s="20">
        <v>0.13095238095238099</v>
      </c>
      <c r="D15" s="20">
        <v>0.12195121951219499</v>
      </c>
      <c r="E15" s="20">
        <v>0.225806451612903</v>
      </c>
      <c r="F15" s="20">
        <v>0.11111111111111099</v>
      </c>
      <c r="G15" s="20">
        <v>0.2</v>
      </c>
      <c r="H15" s="20">
        <v>5.8823529411764698E-2</v>
      </c>
      <c r="I15" s="20">
        <v>7.8947368421052599E-2</v>
      </c>
      <c r="J15" s="20">
        <v>0.21052631578947401</v>
      </c>
      <c r="K15" s="20">
        <v>9.0909090909090898E-2</v>
      </c>
      <c r="L15" s="20">
        <v>0.17647058823529399</v>
      </c>
      <c r="M15" s="20">
        <v>0</v>
      </c>
      <c r="N15" s="20">
        <v>0</v>
      </c>
      <c r="O15" s="20">
        <v>0.16666666666666699</v>
      </c>
      <c r="P15" s="20"/>
      <c r="Q15" s="20">
        <v>0.16666666666666699</v>
      </c>
      <c r="R15" s="20">
        <v>0.14285714285714299</v>
      </c>
      <c r="S15" s="20">
        <v>0.25</v>
      </c>
      <c r="T15" s="20">
        <v>0.125</v>
      </c>
      <c r="U15" s="20">
        <v>0.36842105263157898</v>
      </c>
      <c r="V15" s="20">
        <v>0.17857142857142899</v>
      </c>
      <c r="W15" s="20">
        <v>2.9411764705882401E-2</v>
      </c>
      <c r="X15" s="20">
        <v>0.116279069767442</v>
      </c>
      <c r="Y15" s="20">
        <v>0.114285714285714</v>
      </c>
      <c r="Z15" s="20"/>
      <c r="AA15" s="20">
        <v>0.161016949152542</v>
      </c>
      <c r="AB15" s="20">
        <v>0.11467889908256899</v>
      </c>
      <c r="AC15" s="20"/>
      <c r="AD15" s="20">
        <v>0.15</v>
      </c>
      <c r="AE15" s="20">
        <v>0.18181818181818199</v>
      </c>
      <c r="AF15" s="20">
        <v>0.2</v>
      </c>
      <c r="AG15" s="20">
        <v>5.5555555555555601E-2</v>
      </c>
      <c r="AH15" s="20">
        <v>0.29166666666666702</v>
      </c>
      <c r="AI15" s="20">
        <v>0.225806451612903</v>
      </c>
      <c r="AJ15" s="20">
        <v>7.8431372549019607E-2</v>
      </c>
      <c r="AK15" s="20">
        <v>7.1428571428571397E-2</v>
      </c>
      <c r="AL15" s="20">
        <v>0.12</v>
      </c>
      <c r="AM15" s="20">
        <v>0.115384615384615</v>
      </c>
      <c r="AN15" s="20"/>
      <c r="AO15" s="20">
        <v>0.17894736842105299</v>
      </c>
      <c r="AP15" s="20">
        <v>0.13186813186813201</v>
      </c>
      <c r="AQ15" s="20">
        <v>0.13157894736842099</v>
      </c>
      <c r="AR15" s="20">
        <v>7.8947368421052599E-2</v>
      </c>
      <c r="AS15" s="20">
        <v>6.25E-2</v>
      </c>
      <c r="AT15" s="20">
        <v>0</v>
      </c>
      <c r="AU15" s="20"/>
      <c r="AV15" s="20">
        <v>0</v>
      </c>
      <c r="AW15" s="20">
        <v>0</v>
      </c>
      <c r="AX15" s="20">
        <v>0.108695652173913</v>
      </c>
      <c r="AY15" s="20">
        <v>0.5</v>
      </c>
      <c r="AZ15" s="20" t="s">
        <v>134</v>
      </c>
      <c r="BA15" s="20">
        <v>0.14285714285714299</v>
      </c>
      <c r="BB15" s="20">
        <v>0.18181818181818199</v>
      </c>
      <c r="BC15" s="20">
        <v>0.16666666666666699</v>
      </c>
      <c r="BD15" s="20">
        <v>0</v>
      </c>
      <c r="BE15" s="20">
        <v>7.8651685393258397E-2</v>
      </c>
      <c r="BF15" s="20">
        <v>0.1</v>
      </c>
      <c r="BG15" s="20">
        <v>0</v>
      </c>
      <c r="BH15" s="20">
        <v>0.18181818181818199</v>
      </c>
      <c r="BI15" s="20">
        <v>0</v>
      </c>
      <c r="BJ15" s="20">
        <v>0.14285714285714299</v>
      </c>
      <c r="BK15" s="20">
        <v>0.30769230769230799</v>
      </c>
      <c r="BL15" s="20">
        <v>0.2</v>
      </c>
      <c r="BM15" s="20">
        <v>0.375</v>
      </c>
      <c r="BN15" s="20">
        <v>0</v>
      </c>
      <c r="BO15" s="20"/>
      <c r="BP15" s="20">
        <v>9.6296296296296297E-2</v>
      </c>
      <c r="BQ15" s="20"/>
      <c r="BR15" s="20">
        <v>0.12802768166090001</v>
      </c>
      <c r="BS15" s="20"/>
      <c r="BT15" s="20">
        <v>0.103603603603604</v>
      </c>
    </row>
    <row r="16" spans="2:72" ht="16" x14ac:dyDescent="0.2">
      <c r="B16" s="17" t="s">
        <v>252</v>
      </c>
      <c r="C16" s="21">
        <v>0.52976190476190499</v>
      </c>
      <c r="D16" s="21">
        <v>0.60162601626016299</v>
      </c>
      <c r="E16" s="21">
        <v>0.29032258064516098</v>
      </c>
      <c r="F16" s="21">
        <v>0.55555555555555602</v>
      </c>
      <c r="G16" s="21">
        <v>0.44</v>
      </c>
      <c r="H16" s="21">
        <v>0.52941176470588203</v>
      </c>
      <c r="I16" s="21">
        <v>0.60526315789473695</v>
      </c>
      <c r="J16" s="21">
        <v>0.31578947368421101</v>
      </c>
      <c r="K16" s="21">
        <v>0.72727272727272696</v>
      </c>
      <c r="L16" s="21">
        <v>0.441176470588235</v>
      </c>
      <c r="M16" s="21">
        <v>0.5</v>
      </c>
      <c r="N16" s="21">
        <v>0.84615384615384603</v>
      </c>
      <c r="O16" s="21">
        <v>0.33333333333333298</v>
      </c>
      <c r="P16" s="21"/>
      <c r="Q16" s="21">
        <v>0.16666666666666699</v>
      </c>
      <c r="R16" s="21">
        <v>0.28571428571428598</v>
      </c>
      <c r="S16" s="21">
        <v>0.125</v>
      </c>
      <c r="T16" s="21">
        <v>0.5625</v>
      </c>
      <c r="U16" s="21">
        <v>0</v>
      </c>
      <c r="V16" s="21">
        <v>0.46428571428571402</v>
      </c>
      <c r="W16" s="21">
        <v>0.67647058823529405</v>
      </c>
      <c r="X16" s="21">
        <v>0.55813953488372103</v>
      </c>
      <c r="Y16" s="21">
        <v>0.6</v>
      </c>
      <c r="Z16" s="21"/>
      <c r="AA16" s="21">
        <v>0.41525423728813599</v>
      </c>
      <c r="AB16" s="21">
        <v>0.59174311926605505</v>
      </c>
      <c r="AC16" s="21"/>
      <c r="AD16" s="21">
        <v>0.4</v>
      </c>
      <c r="AE16" s="21">
        <v>0.18181818181818199</v>
      </c>
      <c r="AF16" s="21">
        <v>0.3</v>
      </c>
      <c r="AG16" s="21">
        <v>0.66666666666666696</v>
      </c>
      <c r="AH16" s="21">
        <v>0.33333333333333298</v>
      </c>
      <c r="AI16" s="21">
        <v>0.29032258064516098</v>
      </c>
      <c r="AJ16" s="21">
        <v>0.66666666666666696</v>
      </c>
      <c r="AK16" s="21">
        <v>0.69047619047619002</v>
      </c>
      <c r="AL16" s="21">
        <v>0.6</v>
      </c>
      <c r="AM16" s="21">
        <v>0.53846153846153799</v>
      </c>
      <c r="AN16" s="21"/>
      <c r="AO16" s="21">
        <v>0.30526315789473701</v>
      </c>
      <c r="AP16" s="21">
        <v>0.47252747252747301</v>
      </c>
      <c r="AQ16" s="21">
        <v>0.63157894736842102</v>
      </c>
      <c r="AR16" s="21">
        <v>0.73684210526315796</v>
      </c>
      <c r="AS16" s="21">
        <v>0.84375</v>
      </c>
      <c r="AT16" s="21">
        <v>1</v>
      </c>
      <c r="AU16" s="21"/>
      <c r="AV16" s="21">
        <v>0</v>
      </c>
      <c r="AW16" s="21">
        <v>0</v>
      </c>
      <c r="AX16" s="21">
        <v>0.63043478260869601</v>
      </c>
      <c r="AY16" s="21">
        <v>0</v>
      </c>
      <c r="AZ16" s="21" t="s">
        <v>134</v>
      </c>
      <c r="BA16" s="21">
        <v>0.57142857142857095</v>
      </c>
      <c r="BB16" s="21">
        <v>0.48484848484848497</v>
      </c>
      <c r="BC16" s="21">
        <v>0.5</v>
      </c>
      <c r="BD16" s="21">
        <v>0.33333333333333298</v>
      </c>
      <c r="BE16" s="21">
        <v>0.67415730337078705</v>
      </c>
      <c r="BF16" s="21">
        <v>0.65</v>
      </c>
      <c r="BG16" s="21">
        <v>0.66666666666666696</v>
      </c>
      <c r="BH16" s="21">
        <v>0.39393939393939398</v>
      </c>
      <c r="BI16" s="21">
        <v>0.6</v>
      </c>
      <c r="BJ16" s="21">
        <v>0.28571428571428598</v>
      </c>
      <c r="BK16" s="21">
        <v>-7.69230769230769E-2</v>
      </c>
      <c r="BL16" s="21">
        <v>0.33333333333333298</v>
      </c>
      <c r="BM16" s="21">
        <v>0</v>
      </c>
      <c r="BN16" s="21">
        <v>0.75</v>
      </c>
      <c r="BO16" s="21"/>
      <c r="BP16" s="21">
        <v>0.60370370370370396</v>
      </c>
      <c r="BQ16" s="21"/>
      <c r="BR16" s="21">
        <v>0.53633217993079596</v>
      </c>
      <c r="BS16" s="21"/>
      <c r="BT16" s="21">
        <v>0.63513513513513498</v>
      </c>
    </row>
    <row r="17" spans="2:2" x14ac:dyDescent="0.2">
      <c r="B17" s="15" t="s">
        <v>297</v>
      </c>
    </row>
    <row r="18" spans="2:2" x14ac:dyDescent="0.2">
      <c r="B18" t="s">
        <v>93</v>
      </c>
    </row>
    <row r="19" spans="2:2" x14ac:dyDescent="0.2">
      <c r="B19" t="s">
        <v>94</v>
      </c>
    </row>
    <row r="21" spans="2:2" x14ac:dyDescent="0.2">
      <c r="B21"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346</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44</v>
      </c>
      <c r="D7" s="10">
        <v>15</v>
      </c>
      <c r="E7" s="10">
        <v>7</v>
      </c>
      <c r="F7" s="10">
        <v>1</v>
      </c>
      <c r="G7" s="10">
        <v>5</v>
      </c>
      <c r="H7" s="10">
        <v>1</v>
      </c>
      <c r="I7" s="10">
        <v>3</v>
      </c>
      <c r="J7" s="10">
        <v>4</v>
      </c>
      <c r="K7" s="10">
        <v>1</v>
      </c>
      <c r="L7" s="10">
        <v>6</v>
      </c>
      <c r="M7" s="10" t="s">
        <v>133</v>
      </c>
      <c r="N7" s="10" t="s">
        <v>133</v>
      </c>
      <c r="O7" s="10">
        <v>1</v>
      </c>
      <c r="P7" s="10"/>
      <c r="Q7" s="10">
        <v>1</v>
      </c>
      <c r="R7" s="10">
        <v>1</v>
      </c>
      <c r="S7" s="10">
        <v>2</v>
      </c>
      <c r="T7" s="10">
        <v>2</v>
      </c>
      <c r="U7" s="10">
        <v>7</v>
      </c>
      <c r="V7" s="10">
        <v>5</v>
      </c>
      <c r="W7" s="10">
        <v>1</v>
      </c>
      <c r="X7" s="10">
        <v>5</v>
      </c>
      <c r="Y7" s="10">
        <v>20</v>
      </c>
      <c r="Z7" s="10"/>
      <c r="AA7" s="10">
        <v>19</v>
      </c>
      <c r="AB7" s="10">
        <v>25</v>
      </c>
      <c r="AC7" s="10"/>
      <c r="AD7" s="10">
        <v>3</v>
      </c>
      <c r="AE7" s="10">
        <v>2</v>
      </c>
      <c r="AF7" s="10">
        <v>2</v>
      </c>
      <c r="AG7" s="10">
        <v>1</v>
      </c>
      <c r="AH7" s="10">
        <v>7</v>
      </c>
      <c r="AI7" s="10">
        <v>7</v>
      </c>
      <c r="AJ7" s="10">
        <v>4</v>
      </c>
      <c r="AK7" s="10">
        <v>3</v>
      </c>
      <c r="AL7" s="10">
        <v>6</v>
      </c>
      <c r="AM7" s="10">
        <v>9</v>
      </c>
      <c r="AN7" s="10"/>
      <c r="AO7" s="10">
        <v>17</v>
      </c>
      <c r="AP7" s="10">
        <v>12</v>
      </c>
      <c r="AQ7" s="10">
        <v>10</v>
      </c>
      <c r="AR7" s="10">
        <v>3</v>
      </c>
      <c r="AS7" s="10">
        <v>2</v>
      </c>
      <c r="AT7" s="10" t="s">
        <v>133</v>
      </c>
      <c r="AU7" s="10"/>
      <c r="AV7" s="10" t="s">
        <v>133</v>
      </c>
      <c r="AW7" s="10" t="s">
        <v>133</v>
      </c>
      <c r="AX7" s="10">
        <v>5</v>
      </c>
      <c r="AY7" s="10">
        <v>2</v>
      </c>
      <c r="AZ7" s="10" t="s">
        <v>133</v>
      </c>
      <c r="BA7" s="10">
        <v>2</v>
      </c>
      <c r="BB7" s="10">
        <v>6</v>
      </c>
      <c r="BC7" s="10">
        <v>1</v>
      </c>
      <c r="BD7" s="10" t="s">
        <v>133</v>
      </c>
      <c r="BE7" s="10">
        <v>7</v>
      </c>
      <c r="BF7" s="10">
        <v>4</v>
      </c>
      <c r="BG7" s="10" t="s">
        <v>133</v>
      </c>
      <c r="BH7" s="10">
        <v>6</v>
      </c>
      <c r="BI7" s="10" t="s">
        <v>133</v>
      </c>
      <c r="BJ7" s="10">
        <v>1</v>
      </c>
      <c r="BK7" s="10">
        <v>4</v>
      </c>
      <c r="BL7" s="10">
        <v>3</v>
      </c>
      <c r="BM7" s="10">
        <v>3</v>
      </c>
      <c r="BN7" s="10" t="s">
        <v>133</v>
      </c>
      <c r="BO7" s="10"/>
      <c r="BP7" s="10">
        <v>26</v>
      </c>
      <c r="BQ7" s="10"/>
      <c r="BR7" s="10">
        <v>37</v>
      </c>
      <c r="BS7" s="10"/>
      <c r="BT7" s="10">
        <v>23</v>
      </c>
    </row>
    <row r="8" spans="2:72" ht="32" x14ac:dyDescent="0.2">
      <c r="B8" s="17" t="s">
        <v>328</v>
      </c>
      <c r="C8" s="16">
        <v>0.61363636363636398</v>
      </c>
      <c r="D8" s="16">
        <v>0.73333333333333295</v>
      </c>
      <c r="E8" s="16">
        <v>0.42857142857142899</v>
      </c>
      <c r="F8" s="16">
        <v>1</v>
      </c>
      <c r="G8" s="16">
        <v>0.4</v>
      </c>
      <c r="H8" s="16">
        <v>0</v>
      </c>
      <c r="I8" s="16">
        <v>0.33333333333333298</v>
      </c>
      <c r="J8" s="16">
        <v>0.5</v>
      </c>
      <c r="K8" s="16">
        <v>1</v>
      </c>
      <c r="L8" s="16">
        <v>0.83333333333333304</v>
      </c>
      <c r="M8" s="16" t="s">
        <v>134</v>
      </c>
      <c r="N8" s="16" t="s">
        <v>134</v>
      </c>
      <c r="O8" s="16">
        <v>1</v>
      </c>
      <c r="P8" s="16"/>
      <c r="Q8" s="16">
        <v>1</v>
      </c>
      <c r="R8" s="16">
        <v>1</v>
      </c>
      <c r="S8" s="16">
        <v>0.5</v>
      </c>
      <c r="T8" s="16">
        <v>1</v>
      </c>
      <c r="U8" s="16">
        <v>0.28571428571428598</v>
      </c>
      <c r="V8" s="16">
        <v>0.4</v>
      </c>
      <c r="W8" s="16">
        <v>0</v>
      </c>
      <c r="X8" s="16">
        <v>0.4</v>
      </c>
      <c r="Y8" s="16">
        <v>0.8</v>
      </c>
      <c r="Z8" s="16"/>
      <c r="AA8" s="16">
        <v>0.47368421052631599</v>
      </c>
      <c r="AB8" s="16">
        <v>0.72</v>
      </c>
      <c r="AC8" s="16"/>
      <c r="AD8" s="16">
        <v>1</v>
      </c>
      <c r="AE8" s="16">
        <v>0</v>
      </c>
      <c r="AF8" s="16">
        <v>0.5</v>
      </c>
      <c r="AG8" s="16">
        <v>1</v>
      </c>
      <c r="AH8" s="16">
        <v>0.42857142857142899</v>
      </c>
      <c r="AI8" s="16">
        <v>0.42857142857142899</v>
      </c>
      <c r="AJ8" s="16">
        <v>0.5</v>
      </c>
      <c r="AK8" s="16">
        <v>1</v>
      </c>
      <c r="AL8" s="16">
        <v>0.33333333333333298</v>
      </c>
      <c r="AM8" s="16">
        <v>1</v>
      </c>
      <c r="AN8" s="16"/>
      <c r="AO8" s="16">
        <v>0.58823529411764697</v>
      </c>
      <c r="AP8" s="16">
        <v>0.66666666666666696</v>
      </c>
      <c r="AQ8" s="16">
        <v>0.6</v>
      </c>
      <c r="AR8" s="16">
        <v>0.33333333333333298</v>
      </c>
      <c r="AS8" s="16">
        <v>1</v>
      </c>
      <c r="AT8" s="16" t="s">
        <v>134</v>
      </c>
      <c r="AU8" s="16"/>
      <c r="AV8" s="16" t="s">
        <v>134</v>
      </c>
      <c r="AW8" s="16" t="s">
        <v>134</v>
      </c>
      <c r="AX8" s="16">
        <v>1</v>
      </c>
      <c r="AY8" s="16">
        <v>0</v>
      </c>
      <c r="AZ8" s="16" t="s">
        <v>134</v>
      </c>
      <c r="BA8" s="16">
        <v>0.5</v>
      </c>
      <c r="BB8" s="16">
        <v>0.5</v>
      </c>
      <c r="BC8" s="16">
        <v>1</v>
      </c>
      <c r="BD8" s="16" t="s">
        <v>134</v>
      </c>
      <c r="BE8" s="16">
        <v>0.85714285714285698</v>
      </c>
      <c r="BF8" s="16">
        <v>0.25</v>
      </c>
      <c r="BG8" s="16" t="s">
        <v>134</v>
      </c>
      <c r="BH8" s="16">
        <v>0.66666666666666696</v>
      </c>
      <c r="BI8" s="16" t="s">
        <v>134</v>
      </c>
      <c r="BJ8" s="16">
        <v>1</v>
      </c>
      <c r="BK8" s="16">
        <v>0.75</v>
      </c>
      <c r="BL8" s="16">
        <v>0.33333333333333298</v>
      </c>
      <c r="BM8" s="16">
        <v>0.33333333333333298</v>
      </c>
      <c r="BN8" s="16" t="s">
        <v>134</v>
      </c>
      <c r="BO8" s="16"/>
      <c r="BP8" s="16">
        <v>0.73076923076923095</v>
      </c>
      <c r="BQ8" s="16"/>
      <c r="BR8" s="16">
        <v>0.64864864864864902</v>
      </c>
      <c r="BS8" s="16"/>
      <c r="BT8" s="16">
        <v>0.60869565217391297</v>
      </c>
    </row>
    <row r="9" spans="2:72" ht="16" x14ac:dyDescent="0.2">
      <c r="B9" s="17" t="s">
        <v>329</v>
      </c>
      <c r="C9" s="16">
        <v>0.36363636363636398</v>
      </c>
      <c r="D9" s="16">
        <v>0.33333333333333298</v>
      </c>
      <c r="E9" s="16">
        <v>0.57142857142857095</v>
      </c>
      <c r="F9" s="16">
        <v>0</v>
      </c>
      <c r="G9" s="16">
        <v>0.4</v>
      </c>
      <c r="H9" s="16">
        <v>1</v>
      </c>
      <c r="I9" s="16">
        <v>0.33333333333333298</v>
      </c>
      <c r="J9" s="16">
        <v>0.25</v>
      </c>
      <c r="K9" s="16">
        <v>0</v>
      </c>
      <c r="L9" s="16">
        <v>0.33333333333333298</v>
      </c>
      <c r="M9" s="16" t="s">
        <v>134</v>
      </c>
      <c r="N9" s="16" t="s">
        <v>134</v>
      </c>
      <c r="O9" s="16">
        <v>0</v>
      </c>
      <c r="P9" s="16"/>
      <c r="Q9" s="16">
        <v>1</v>
      </c>
      <c r="R9" s="16">
        <v>0</v>
      </c>
      <c r="S9" s="16">
        <v>1</v>
      </c>
      <c r="T9" s="16">
        <v>0</v>
      </c>
      <c r="U9" s="16">
        <v>0.28571428571428598</v>
      </c>
      <c r="V9" s="16">
        <v>0.6</v>
      </c>
      <c r="W9" s="16">
        <v>0</v>
      </c>
      <c r="X9" s="16">
        <v>0.4</v>
      </c>
      <c r="Y9" s="16">
        <v>0.3</v>
      </c>
      <c r="Z9" s="16"/>
      <c r="AA9" s="16">
        <v>0.42105263157894701</v>
      </c>
      <c r="AB9" s="16">
        <v>0.32</v>
      </c>
      <c r="AC9" s="16"/>
      <c r="AD9" s="16">
        <v>0.33333333333333298</v>
      </c>
      <c r="AE9" s="16">
        <v>0.5</v>
      </c>
      <c r="AF9" s="16">
        <v>0.5</v>
      </c>
      <c r="AG9" s="16">
        <v>0</v>
      </c>
      <c r="AH9" s="16">
        <v>0.57142857142857095</v>
      </c>
      <c r="AI9" s="16">
        <v>0.28571428571428598</v>
      </c>
      <c r="AJ9" s="16">
        <v>0.5</v>
      </c>
      <c r="AK9" s="16">
        <v>0.33333333333333298</v>
      </c>
      <c r="AL9" s="16">
        <v>0.33333333333333298</v>
      </c>
      <c r="AM9" s="16">
        <v>0.22222222222222199</v>
      </c>
      <c r="AN9" s="16"/>
      <c r="AO9" s="16">
        <v>0.35294117647058798</v>
      </c>
      <c r="AP9" s="16">
        <v>0.33333333333333298</v>
      </c>
      <c r="AQ9" s="16">
        <v>0.4</v>
      </c>
      <c r="AR9" s="16">
        <v>0.66666666666666696</v>
      </c>
      <c r="AS9" s="16">
        <v>0</v>
      </c>
      <c r="AT9" s="16" t="s">
        <v>134</v>
      </c>
      <c r="AU9" s="16"/>
      <c r="AV9" s="16" t="s">
        <v>134</v>
      </c>
      <c r="AW9" s="16" t="s">
        <v>134</v>
      </c>
      <c r="AX9" s="16">
        <v>0.2</v>
      </c>
      <c r="AY9" s="16">
        <v>0.5</v>
      </c>
      <c r="AZ9" s="16" t="s">
        <v>134</v>
      </c>
      <c r="BA9" s="16">
        <v>0.5</v>
      </c>
      <c r="BB9" s="16">
        <v>0.66666666666666696</v>
      </c>
      <c r="BC9" s="16">
        <v>0</v>
      </c>
      <c r="BD9" s="16" t="s">
        <v>134</v>
      </c>
      <c r="BE9" s="16">
        <v>0.14285714285714299</v>
      </c>
      <c r="BF9" s="16">
        <v>0.5</v>
      </c>
      <c r="BG9" s="16" t="s">
        <v>134</v>
      </c>
      <c r="BH9" s="16">
        <v>0.16666666666666699</v>
      </c>
      <c r="BI9" s="16" t="s">
        <v>134</v>
      </c>
      <c r="BJ9" s="16">
        <v>0</v>
      </c>
      <c r="BK9" s="16">
        <v>0.25</v>
      </c>
      <c r="BL9" s="16">
        <v>0.33333333333333298</v>
      </c>
      <c r="BM9" s="16">
        <v>1</v>
      </c>
      <c r="BN9" s="16" t="s">
        <v>134</v>
      </c>
      <c r="BO9" s="16"/>
      <c r="BP9" s="16">
        <v>0.30769230769230799</v>
      </c>
      <c r="BQ9" s="16"/>
      <c r="BR9" s="16">
        <v>0.43243243243243201</v>
      </c>
      <c r="BS9" s="16"/>
      <c r="BT9" s="16">
        <v>0.26086956521739102</v>
      </c>
    </row>
    <row r="10" spans="2:72" ht="32" x14ac:dyDescent="0.2">
      <c r="B10" s="17" t="s">
        <v>330</v>
      </c>
      <c r="C10" s="16">
        <v>0.31818181818181801</v>
      </c>
      <c r="D10" s="16">
        <v>0.2</v>
      </c>
      <c r="E10" s="16">
        <v>0.42857142857142899</v>
      </c>
      <c r="F10" s="16">
        <v>1</v>
      </c>
      <c r="G10" s="16">
        <v>0.4</v>
      </c>
      <c r="H10" s="16">
        <v>0</v>
      </c>
      <c r="I10" s="16">
        <v>0.66666666666666696</v>
      </c>
      <c r="J10" s="16">
        <v>0.25</v>
      </c>
      <c r="K10" s="16">
        <v>1</v>
      </c>
      <c r="L10" s="16">
        <v>0.16666666666666699</v>
      </c>
      <c r="M10" s="16" t="s">
        <v>134</v>
      </c>
      <c r="N10" s="16" t="s">
        <v>134</v>
      </c>
      <c r="O10" s="16">
        <v>0</v>
      </c>
      <c r="P10" s="16"/>
      <c r="Q10" s="16">
        <v>0</v>
      </c>
      <c r="R10" s="16">
        <v>0</v>
      </c>
      <c r="S10" s="16">
        <v>0</v>
      </c>
      <c r="T10" s="16">
        <v>0</v>
      </c>
      <c r="U10" s="16">
        <v>0.42857142857142899</v>
      </c>
      <c r="V10" s="16">
        <v>0.4</v>
      </c>
      <c r="W10" s="16">
        <v>1</v>
      </c>
      <c r="X10" s="16">
        <v>0.2</v>
      </c>
      <c r="Y10" s="16">
        <v>0.35</v>
      </c>
      <c r="Z10" s="16"/>
      <c r="AA10" s="16">
        <v>0.31578947368421101</v>
      </c>
      <c r="AB10" s="16">
        <v>0.32</v>
      </c>
      <c r="AC10" s="16"/>
      <c r="AD10" s="16">
        <v>0</v>
      </c>
      <c r="AE10" s="16">
        <v>0.5</v>
      </c>
      <c r="AF10" s="16">
        <v>0.5</v>
      </c>
      <c r="AG10" s="16">
        <v>0</v>
      </c>
      <c r="AH10" s="16">
        <v>0.42857142857142899</v>
      </c>
      <c r="AI10" s="16">
        <v>0.42857142857142899</v>
      </c>
      <c r="AJ10" s="16">
        <v>0</v>
      </c>
      <c r="AK10" s="16">
        <v>0.66666666666666696</v>
      </c>
      <c r="AL10" s="16">
        <v>0.5</v>
      </c>
      <c r="AM10" s="16">
        <v>0.11111111111111099</v>
      </c>
      <c r="AN10" s="16"/>
      <c r="AO10" s="16">
        <v>0.41176470588235298</v>
      </c>
      <c r="AP10" s="16">
        <v>0.16666666666666699</v>
      </c>
      <c r="AQ10" s="16">
        <v>0.3</v>
      </c>
      <c r="AR10" s="16">
        <v>0.66666666666666696</v>
      </c>
      <c r="AS10" s="16">
        <v>0</v>
      </c>
      <c r="AT10" s="16" t="s">
        <v>134</v>
      </c>
      <c r="AU10" s="16"/>
      <c r="AV10" s="16" t="s">
        <v>134</v>
      </c>
      <c r="AW10" s="16" t="s">
        <v>134</v>
      </c>
      <c r="AX10" s="16">
        <v>0</v>
      </c>
      <c r="AY10" s="16">
        <v>0.5</v>
      </c>
      <c r="AZ10" s="16" t="s">
        <v>134</v>
      </c>
      <c r="BA10" s="16">
        <v>0</v>
      </c>
      <c r="BB10" s="16">
        <v>0.33333333333333298</v>
      </c>
      <c r="BC10" s="16">
        <v>0</v>
      </c>
      <c r="BD10" s="16" t="s">
        <v>134</v>
      </c>
      <c r="BE10" s="16">
        <v>0.42857142857142899</v>
      </c>
      <c r="BF10" s="16">
        <v>0.5</v>
      </c>
      <c r="BG10" s="16" t="s">
        <v>134</v>
      </c>
      <c r="BH10" s="16">
        <v>0.16666666666666699</v>
      </c>
      <c r="BI10" s="16" t="s">
        <v>134</v>
      </c>
      <c r="BJ10" s="16">
        <v>0</v>
      </c>
      <c r="BK10" s="16">
        <v>0.5</v>
      </c>
      <c r="BL10" s="16">
        <v>0.66666666666666696</v>
      </c>
      <c r="BM10" s="16">
        <v>0.33333333333333298</v>
      </c>
      <c r="BN10" s="16" t="s">
        <v>134</v>
      </c>
      <c r="BO10" s="16"/>
      <c r="BP10" s="16">
        <v>0.30769230769230799</v>
      </c>
      <c r="BQ10" s="16"/>
      <c r="BR10" s="16">
        <v>0.27027027027027001</v>
      </c>
      <c r="BS10" s="16"/>
      <c r="BT10" s="16">
        <v>0.39130434782608697</v>
      </c>
    </row>
    <row r="11" spans="2:72" ht="32" x14ac:dyDescent="0.2">
      <c r="B11" s="17" t="s">
        <v>331</v>
      </c>
      <c r="C11" s="18">
        <v>0.22727272727272699</v>
      </c>
      <c r="D11" s="18">
        <v>0.266666666666667</v>
      </c>
      <c r="E11" s="18">
        <v>0.42857142857142899</v>
      </c>
      <c r="F11" s="18">
        <v>0</v>
      </c>
      <c r="G11" s="18">
        <v>0</v>
      </c>
      <c r="H11" s="18">
        <v>0</v>
      </c>
      <c r="I11" s="18">
        <v>0.33333333333333298</v>
      </c>
      <c r="J11" s="18">
        <v>0.25</v>
      </c>
      <c r="K11" s="18">
        <v>1</v>
      </c>
      <c r="L11" s="18">
        <v>0</v>
      </c>
      <c r="M11" s="18" t="s">
        <v>134</v>
      </c>
      <c r="N11" s="18" t="s">
        <v>134</v>
      </c>
      <c r="O11" s="18">
        <v>0</v>
      </c>
      <c r="P11" s="18"/>
      <c r="Q11" s="18">
        <v>0</v>
      </c>
      <c r="R11" s="18">
        <v>0</v>
      </c>
      <c r="S11" s="18">
        <v>0</v>
      </c>
      <c r="T11" s="18">
        <v>0</v>
      </c>
      <c r="U11" s="18">
        <v>0.42857142857142899</v>
      </c>
      <c r="V11" s="18">
        <v>0.2</v>
      </c>
      <c r="W11" s="18">
        <v>0</v>
      </c>
      <c r="X11" s="18">
        <v>0.2</v>
      </c>
      <c r="Y11" s="18">
        <v>0.25</v>
      </c>
      <c r="Z11" s="18"/>
      <c r="AA11" s="18">
        <v>0.21052631578947401</v>
      </c>
      <c r="AB11" s="18">
        <v>0.24</v>
      </c>
      <c r="AC11" s="18"/>
      <c r="AD11" s="18">
        <v>0</v>
      </c>
      <c r="AE11" s="18">
        <v>0</v>
      </c>
      <c r="AF11" s="18">
        <v>0.5</v>
      </c>
      <c r="AG11" s="18">
        <v>0</v>
      </c>
      <c r="AH11" s="18">
        <v>0.42857142857142899</v>
      </c>
      <c r="AI11" s="18">
        <v>0.28571428571428598</v>
      </c>
      <c r="AJ11" s="18">
        <v>0.25</v>
      </c>
      <c r="AK11" s="18">
        <v>0</v>
      </c>
      <c r="AL11" s="18">
        <v>0.16666666666666699</v>
      </c>
      <c r="AM11" s="18">
        <v>0.22222222222222199</v>
      </c>
      <c r="AN11" s="18"/>
      <c r="AO11" s="18">
        <v>0.23529411764705899</v>
      </c>
      <c r="AP11" s="18">
        <v>0.25</v>
      </c>
      <c r="AQ11" s="18">
        <v>0.3</v>
      </c>
      <c r="AR11" s="18">
        <v>0</v>
      </c>
      <c r="AS11" s="18">
        <v>0</v>
      </c>
      <c r="AT11" s="18" t="s">
        <v>134</v>
      </c>
      <c r="AU11" s="18"/>
      <c r="AV11" s="18" t="s">
        <v>134</v>
      </c>
      <c r="AW11" s="18" t="s">
        <v>134</v>
      </c>
      <c r="AX11" s="18">
        <v>0</v>
      </c>
      <c r="AY11" s="18">
        <v>0.5</v>
      </c>
      <c r="AZ11" s="18" t="s">
        <v>134</v>
      </c>
      <c r="BA11" s="18">
        <v>0</v>
      </c>
      <c r="BB11" s="18">
        <v>0.16666666666666699</v>
      </c>
      <c r="BC11" s="18">
        <v>0</v>
      </c>
      <c r="BD11" s="18" t="s">
        <v>134</v>
      </c>
      <c r="BE11" s="18">
        <v>0</v>
      </c>
      <c r="BF11" s="18">
        <v>0.25</v>
      </c>
      <c r="BG11" s="18" t="s">
        <v>134</v>
      </c>
      <c r="BH11" s="18">
        <v>0.33333333333333298</v>
      </c>
      <c r="BI11" s="18" t="s">
        <v>134</v>
      </c>
      <c r="BJ11" s="18">
        <v>1</v>
      </c>
      <c r="BK11" s="18">
        <v>0.75</v>
      </c>
      <c r="BL11" s="18">
        <v>0.33333333333333298</v>
      </c>
      <c r="BM11" s="18">
        <v>0</v>
      </c>
      <c r="BN11" s="18" t="s">
        <v>134</v>
      </c>
      <c r="BO11" s="18"/>
      <c r="BP11" s="18">
        <v>0.115384615384615</v>
      </c>
      <c r="BQ11" s="18"/>
      <c r="BR11" s="18">
        <v>0.18918918918918901</v>
      </c>
      <c r="BS11" s="18"/>
      <c r="BT11" s="18">
        <v>0.26086956521739102</v>
      </c>
    </row>
    <row r="12" spans="2:72" x14ac:dyDescent="0.2">
      <c r="B12" s="15" t="s">
        <v>347</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351</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172</v>
      </c>
      <c r="D7" s="10">
        <v>47</v>
      </c>
      <c r="E7" s="10">
        <v>24</v>
      </c>
      <c r="F7" s="10">
        <v>6</v>
      </c>
      <c r="G7" s="10">
        <v>16</v>
      </c>
      <c r="H7" s="10">
        <v>8</v>
      </c>
      <c r="I7" s="10">
        <v>15</v>
      </c>
      <c r="J7" s="10">
        <v>15</v>
      </c>
      <c r="K7" s="10">
        <v>1</v>
      </c>
      <c r="L7" s="10">
        <v>25</v>
      </c>
      <c r="M7" s="10">
        <v>5</v>
      </c>
      <c r="N7" s="10">
        <v>7</v>
      </c>
      <c r="O7" s="10">
        <v>3</v>
      </c>
      <c r="P7" s="10"/>
      <c r="Q7" s="10">
        <v>18</v>
      </c>
      <c r="R7" s="10">
        <v>14</v>
      </c>
      <c r="S7" s="10">
        <v>15</v>
      </c>
      <c r="T7" s="10">
        <v>12</v>
      </c>
      <c r="U7" s="10">
        <v>15</v>
      </c>
      <c r="V7" s="10">
        <v>20</v>
      </c>
      <c r="W7" s="10">
        <v>17</v>
      </c>
      <c r="X7" s="10">
        <v>18</v>
      </c>
      <c r="Y7" s="10">
        <v>42</v>
      </c>
      <c r="Z7" s="10"/>
      <c r="AA7" s="10">
        <v>111</v>
      </c>
      <c r="AB7" s="10">
        <v>60</v>
      </c>
      <c r="AC7" s="10"/>
      <c r="AD7" s="10">
        <v>31</v>
      </c>
      <c r="AE7" s="10">
        <v>12</v>
      </c>
      <c r="AF7" s="10">
        <v>14</v>
      </c>
      <c r="AG7" s="10">
        <v>15</v>
      </c>
      <c r="AH7" s="10">
        <v>13</v>
      </c>
      <c r="AI7" s="10">
        <v>18</v>
      </c>
      <c r="AJ7" s="10">
        <v>14</v>
      </c>
      <c r="AK7" s="10">
        <v>10</v>
      </c>
      <c r="AL7" s="10">
        <v>20</v>
      </c>
      <c r="AM7" s="10">
        <v>24</v>
      </c>
      <c r="AN7" s="10"/>
      <c r="AO7" s="10">
        <v>82</v>
      </c>
      <c r="AP7" s="10">
        <v>40</v>
      </c>
      <c r="AQ7" s="10">
        <v>28</v>
      </c>
      <c r="AR7" s="10">
        <v>9</v>
      </c>
      <c r="AS7" s="10">
        <v>6</v>
      </c>
      <c r="AT7" s="10">
        <v>6</v>
      </c>
      <c r="AU7" s="10"/>
      <c r="AV7" s="10" t="s">
        <v>133</v>
      </c>
      <c r="AW7" s="10" t="s">
        <v>133</v>
      </c>
      <c r="AX7" s="10">
        <v>11</v>
      </c>
      <c r="AY7" s="10">
        <v>2</v>
      </c>
      <c r="AZ7" s="10">
        <v>3</v>
      </c>
      <c r="BA7" s="10">
        <v>13</v>
      </c>
      <c r="BB7" s="10">
        <v>23</v>
      </c>
      <c r="BC7" s="10">
        <v>4</v>
      </c>
      <c r="BD7" s="10">
        <v>8</v>
      </c>
      <c r="BE7" s="10">
        <v>30</v>
      </c>
      <c r="BF7" s="10">
        <v>13</v>
      </c>
      <c r="BG7" s="10">
        <v>4</v>
      </c>
      <c r="BH7" s="10">
        <v>19</v>
      </c>
      <c r="BI7" s="10">
        <v>1</v>
      </c>
      <c r="BJ7" s="10">
        <v>6</v>
      </c>
      <c r="BK7" s="10">
        <v>11</v>
      </c>
      <c r="BL7" s="10">
        <v>13</v>
      </c>
      <c r="BM7" s="10">
        <v>7</v>
      </c>
      <c r="BN7" s="10">
        <v>4</v>
      </c>
      <c r="BO7" s="10"/>
      <c r="BP7" s="10">
        <v>101</v>
      </c>
      <c r="BQ7" s="10"/>
      <c r="BR7" s="10">
        <v>130</v>
      </c>
      <c r="BS7" s="10"/>
      <c r="BT7" s="10">
        <v>78</v>
      </c>
    </row>
    <row r="8" spans="2:72" ht="64" x14ac:dyDescent="0.2">
      <c r="B8" s="17" t="s">
        <v>348</v>
      </c>
      <c r="C8" s="16">
        <v>0.75581395348837199</v>
      </c>
      <c r="D8" s="16">
        <v>0.680851063829787</v>
      </c>
      <c r="E8" s="16">
        <v>0.70833333333333304</v>
      </c>
      <c r="F8" s="16">
        <v>0.5</v>
      </c>
      <c r="G8" s="16">
        <v>0.75</v>
      </c>
      <c r="H8" s="16">
        <v>0.875</v>
      </c>
      <c r="I8" s="16">
        <v>0.8</v>
      </c>
      <c r="J8" s="16">
        <v>0.8</v>
      </c>
      <c r="K8" s="16">
        <v>1</v>
      </c>
      <c r="L8" s="16">
        <v>0.8</v>
      </c>
      <c r="M8" s="16">
        <v>1</v>
      </c>
      <c r="N8" s="16">
        <v>0.85714285714285698</v>
      </c>
      <c r="O8" s="16">
        <v>1</v>
      </c>
      <c r="P8" s="16"/>
      <c r="Q8" s="16">
        <v>1</v>
      </c>
      <c r="R8" s="16">
        <v>0.64285714285714302</v>
      </c>
      <c r="S8" s="16">
        <v>0.6</v>
      </c>
      <c r="T8" s="16">
        <v>0.91666666666666696</v>
      </c>
      <c r="U8" s="16">
        <v>0.6</v>
      </c>
      <c r="V8" s="16">
        <v>0.65</v>
      </c>
      <c r="W8" s="16">
        <v>0.64705882352941202</v>
      </c>
      <c r="X8" s="16">
        <v>0.94444444444444398</v>
      </c>
      <c r="Y8" s="16">
        <v>0.76190476190476197</v>
      </c>
      <c r="Z8" s="16"/>
      <c r="AA8" s="16">
        <v>0.72072072072072102</v>
      </c>
      <c r="AB8" s="16">
        <v>0.81666666666666698</v>
      </c>
      <c r="AC8" s="16"/>
      <c r="AD8" s="16">
        <v>0.77419354838709697</v>
      </c>
      <c r="AE8" s="16">
        <v>0.66666666666666696</v>
      </c>
      <c r="AF8" s="16">
        <v>0.71428571428571397</v>
      </c>
      <c r="AG8" s="16">
        <v>0.73333333333333295</v>
      </c>
      <c r="AH8" s="16">
        <v>0.69230769230769196</v>
      </c>
      <c r="AI8" s="16">
        <v>0.77777777777777801</v>
      </c>
      <c r="AJ8" s="16">
        <v>0.71428571428571397</v>
      </c>
      <c r="AK8" s="16">
        <v>0.7</v>
      </c>
      <c r="AL8" s="16">
        <v>0.75</v>
      </c>
      <c r="AM8" s="16">
        <v>0.875</v>
      </c>
      <c r="AN8" s="16"/>
      <c r="AO8" s="16">
        <v>0.75609756097560998</v>
      </c>
      <c r="AP8" s="16">
        <v>0.67500000000000004</v>
      </c>
      <c r="AQ8" s="16">
        <v>0.85714285714285698</v>
      </c>
      <c r="AR8" s="16">
        <v>0.66666666666666696</v>
      </c>
      <c r="AS8" s="16">
        <v>0.83333333333333304</v>
      </c>
      <c r="AT8" s="16">
        <v>0.83333333333333304</v>
      </c>
      <c r="AU8" s="16"/>
      <c r="AV8" s="16" t="s">
        <v>134</v>
      </c>
      <c r="AW8" s="16" t="s">
        <v>134</v>
      </c>
      <c r="AX8" s="16">
        <v>0.90909090909090895</v>
      </c>
      <c r="AY8" s="16">
        <v>0</v>
      </c>
      <c r="AZ8" s="16">
        <v>0.66666666666666696</v>
      </c>
      <c r="BA8" s="16">
        <v>0.69230769230769196</v>
      </c>
      <c r="BB8" s="16">
        <v>0.78260869565217395</v>
      </c>
      <c r="BC8" s="16">
        <v>0.75</v>
      </c>
      <c r="BD8" s="16">
        <v>0.625</v>
      </c>
      <c r="BE8" s="16">
        <v>0.73333333333333295</v>
      </c>
      <c r="BF8" s="16">
        <v>0.69230769230769196</v>
      </c>
      <c r="BG8" s="16">
        <v>0.75</v>
      </c>
      <c r="BH8" s="16">
        <v>0.78947368421052599</v>
      </c>
      <c r="BI8" s="16">
        <v>1</v>
      </c>
      <c r="BJ8" s="16">
        <v>1</v>
      </c>
      <c r="BK8" s="16">
        <v>0.54545454545454497</v>
      </c>
      <c r="BL8" s="16">
        <v>0.92307692307692302</v>
      </c>
      <c r="BM8" s="16">
        <v>0.85714285714285698</v>
      </c>
      <c r="BN8" s="16">
        <v>0.75</v>
      </c>
      <c r="BO8" s="16"/>
      <c r="BP8" s="16">
        <v>0.76237623762376205</v>
      </c>
      <c r="BQ8" s="16"/>
      <c r="BR8" s="16">
        <v>0.76923076923076905</v>
      </c>
      <c r="BS8" s="16"/>
      <c r="BT8" s="16">
        <v>0.69230769230769196</v>
      </c>
    </row>
    <row r="9" spans="2:72" ht="48" x14ac:dyDescent="0.2">
      <c r="B9" s="17" t="s">
        <v>349</v>
      </c>
      <c r="C9" s="16">
        <v>0.19186046511627899</v>
      </c>
      <c r="D9" s="16">
        <v>0.29787234042553201</v>
      </c>
      <c r="E9" s="16">
        <v>0.25</v>
      </c>
      <c r="F9" s="16">
        <v>0.33333333333333298</v>
      </c>
      <c r="G9" s="16">
        <v>0.1875</v>
      </c>
      <c r="H9" s="16">
        <v>0</v>
      </c>
      <c r="I9" s="16">
        <v>0.133333333333333</v>
      </c>
      <c r="J9" s="16">
        <v>0.133333333333333</v>
      </c>
      <c r="K9" s="16">
        <v>0</v>
      </c>
      <c r="L9" s="16">
        <v>0.12</v>
      </c>
      <c r="M9" s="16">
        <v>0</v>
      </c>
      <c r="N9" s="16">
        <v>0.14285714285714299</v>
      </c>
      <c r="O9" s="16">
        <v>0</v>
      </c>
      <c r="P9" s="16"/>
      <c r="Q9" s="16">
        <v>0</v>
      </c>
      <c r="R9" s="16">
        <v>0.214285714285714</v>
      </c>
      <c r="S9" s="16">
        <v>0.2</v>
      </c>
      <c r="T9" s="16">
        <v>8.3333333333333301E-2</v>
      </c>
      <c r="U9" s="16">
        <v>0.4</v>
      </c>
      <c r="V9" s="16">
        <v>0.25</v>
      </c>
      <c r="W9" s="16">
        <v>0.35294117647058798</v>
      </c>
      <c r="X9" s="16">
        <v>5.5555555555555601E-2</v>
      </c>
      <c r="Y9" s="16">
        <v>0.19047619047618999</v>
      </c>
      <c r="Z9" s="16"/>
      <c r="AA9" s="16">
        <v>0.21621621621621601</v>
      </c>
      <c r="AB9" s="16">
        <v>0.15</v>
      </c>
      <c r="AC9" s="16"/>
      <c r="AD9" s="16">
        <v>0.19354838709677399</v>
      </c>
      <c r="AE9" s="16">
        <v>8.3333333333333301E-2</v>
      </c>
      <c r="AF9" s="16">
        <v>0.214285714285714</v>
      </c>
      <c r="AG9" s="16">
        <v>0.133333333333333</v>
      </c>
      <c r="AH9" s="16">
        <v>0.230769230769231</v>
      </c>
      <c r="AI9" s="16">
        <v>0.22222222222222199</v>
      </c>
      <c r="AJ9" s="16">
        <v>0.214285714285714</v>
      </c>
      <c r="AK9" s="16">
        <v>0.3</v>
      </c>
      <c r="AL9" s="16">
        <v>0.25</v>
      </c>
      <c r="AM9" s="16">
        <v>0.125</v>
      </c>
      <c r="AN9" s="16"/>
      <c r="AO9" s="16">
        <v>0.17073170731707299</v>
      </c>
      <c r="AP9" s="16">
        <v>0.25</v>
      </c>
      <c r="AQ9" s="16">
        <v>0.14285714285714299</v>
      </c>
      <c r="AR9" s="16">
        <v>0.33333333333333298</v>
      </c>
      <c r="AS9" s="16">
        <v>0.16666666666666699</v>
      </c>
      <c r="AT9" s="16">
        <v>0.16666666666666699</v>
      </c>
      <c r="AU9" s="16"/>
      <c r="AV9" s="16" t="s">
        <v>134</v>
      </c>
      <c r="AW9" s="16" t="s">
        <v>134</v>
      </c>
      <c r="AX9" s="16">
        <v>9.0909090909090898E-2</v>
      </c>
      <c r="AY9" s="16">
        <v>1</v>
      </c>
      <c r="AZ9" s="16">
        <v>0.33333333333333298</v>
      </c>
      <c r="BA9" s="16">
        <v>0.15384615384615399</v>
      </c>
      <c r="BB9" s="16">
        <v>0.173913043478261</v>
      </c>
      <c r="BC9" s="16">
        <v>0.25</v>
      </c>
      <c r="BD9" s="16">
        <v>0.125</v>
      </c>
      <c r="BE9" s="16">
        <v>0.2</v>
      </c>
      <c r="BF9" s="16">
        <v>0.30769230769230799</v>
      </c>
      <c r="BG9" s="16">
        <v>0.25</v>
      </c>
      <c r="BH9" s="16">
        <v>0.157894736842105</v>
      </c>
      <c r="BI9" s="16">
        <v>0</v>
      </c>
      <c r="BJ9" s="16">
        <v>0</v>
      </c>
      <c r="BK9" s="16">
        <v>0.45454545454545497</v>
      </c>
      <c r="BL9" s="16">
        <v>7.69230769230769E-2</v>
      </c>
      <c r="BM9" s="16">
        <v>0</v>
      </c>
      <c r="BN9" s="16">
        <v>0.25</v>
      </c>
      <c r="BO9" s="16"/>
      <c r="BP9" s="16">
        <v>0.18811881188118801</v>
      </c>
      <c r="BQ9" s="16"/>
      <c r="BR9" s="16">
        <v>0.16153846153846199</v>
      </c>
      <c r="BS9" s="16"/>
      <c r="BT9" s="16">
        <v>0.243589743589744</v>
      </c>
    </row>
    <row r="10" spans="2:72" ht="16" x14ac:dyDescent="0.2">
      <c r="B10" s="17" t="s">
        <v>350</v>
      </c>
      <c r="C10" s="16">
        <v>0</v>
      </c>
      <c r="D10" s="16">
        <v>0</v>
      </c>
      <c r="E10" s="16">
        <v>0</v>
      </c>
      <c r="F10" s="16">
        <v>0</v>
      </c>
      <c r="G10" s="16">
        <v>0</v>
      </c>
      <c r="H10" s="16">
        <v>0</v>
      </c>
      <c r="I10" s="16">
        <v>0</v>
      </c>
      <c r="J10" s="16">
        <v>0</v>
      </c>
      <c r="K10" s="16">
        <v>0</v>
      </c>
      <c r="L10" s="16">
        <v>0</v>
      </c>
      <c r="M10" s="16">
        <v>0</v>
      </c>
      <c r="N10" s="16">
        <v>0</v>
      </c>
      <c r="O10" s="16">
        <v>0</v>
      </c>
      <c r="P10" s="16"/>
      <c r="Q10" s="16">
        <v>0</v>
      </c>
      <c r="R10" s="16">
        <v>0</v>
      </c>
      <c r="S10" s="16">
        <v>0</v>
      </c>
      <c r="T10" s="16">
        <v>0</v>
      </c>
      <c r="U10" s="16">
        <v>0</v>
      </c>
      <c r="V10" s="16">
        <v>0</v>
      </c>
      <c r="W10" s="16">
        <v>0</v>
      </c>
      <c r="X10" s="16">
        <v>0</v>
      </c>
      <c r="Y10" s="16">
        <v>0</v>
      </c>
      <c r="Z10" s="16"/>
      <c r="AA10" s="16">
        <v>0</v>
      </c>
      <c r="AB10" s="16">
        <v>0</v>
      </c>
      <c r="AC10" s="16"/>
      <c r="AD10" s="16">
        <v>0</v>
      </c>
      <c r="AE10" s="16">
        <v>0</v>
      </c>
      <c r="AF10" s="16">
        <v>0</v>
      </c>
      <c r="AG10" s="16">
        <v>0</v>
      </c>
      <c r="AH10" s="16">
        <v>0</v>
      </c>
      <c r="AI10" s="16">
        <v>0</v>
      </c>
      <c r="AJ10" s="16">
        <v>0</v>
      </c>
      <c r="AK10" s="16">
        <v>0</v>
      </c>
      <c r="AL10" s="16">
        <v>0</v>
      </c>
      <c r="AM10" s="16">
        <v>0</v>
      </c>
      <c r="AN10" s="16"/>
      <c r="AO10" s="16">
        <v>0</v>
      </c>
      <c r="AP10" s="16">
        <v>0</v>
      </c>
      <c r="AQ10" s="16">
        <v>0</v>
      </c>
      <c r="AR10" s="16">
        <v>0</v>
      </c>
      <c r="AS10" s="16">
        <v>0</v>
      </c>
      <c r="AT10" s="16">
        <v>0</v>
      </c>
      <c r="AU10" s="16"/>
      <c r="AV10" s="16" t="s">
        <v>134</v>
      </c>
      <c r="AW10" s="16" t="s">
        <v>134</v>
      </c>
      <c r="AX10" s="16">
        <v>0</v>
      </c>
      <c r="AY10" s="16">
        <v>0</v>
      </c>
      <c r="AZ10" s="16">
        <v>0</v>
      </c>
      <c r="BA10" s="16">
        <v>0</v>
      </c>
      <c r="BB10" s="16">
        <v>0</v>
      </c>
      <c r="BC10" s="16">
        <v>0</v>
      </c>
      <c r="BD10" s="16">
        <v>0</v>
      </c>
      <c r="BE10" s="16">
        <v>0</v>
      </c>
      <c r="BF10" s="16">
        <v>0</v>
      </c>
      <c r="BG10" s="16">
        <v>0</v>
      </c>
      <c r="BH10" s="16">
        <v>0</v>
      </c>
      <c r="BI10" s="16">
        <v>0</v>
      </c>
      <c r="BJ10" s="16">
        <v>0</v>
      </c>
      <c r="BK10" s="16">
        <v>0</v>
      </c>
      <c r="BL10" s="16">
        <v>0</v>
      </c>
      <c r="BM10" s="16">
        <v>0</v>
      </c>
      <c r="BN10" s="16">
        <v>0</v>
      </c>
      <c r="BO10" s="16"/>
      <c r="BP10" s="16">
        <v>0</v>
      </c>
      <c r="BQ10" s="16"/>
      <c r="BR10" s="16">
        <v>0</v>
      </c>
      <c r="BS10" s="16"/>
      <c r="BT10" s="16">
        <v>0</v>
      </c>
    </row>
    <row r="11" spans="2:72" ht="16" x14ac:dyDescent="0.2">
      <c r="B11" s="17" t="s">
        <v>101</v>
      </c>
      <c r="C11" s="18">
        <v>5.2325581395348798E-2</v>
      </c>
      <c r="D11" s="18">
        <v>2.1276595744680899E-2</v>
      </c>
      <c r="E11" s="18">
        <v>4.1666666666666699E-2</v>
      </c>
      <c r="F11" s="18">
        <v>0.16666666666666699</v>
      </c>
      <c r="G11" s="18">
        <v>6.25E-2</v>
      </c>
      <c r="H11" s="18">
        <v>0.125</v>
      </c>
      <c r="I11" s="18">
        <v>6.6666666666666693E-2</v>
      </c>
      <c r="J11" s="18">
        <v>6.6666666666666693E-2</v>
      </c>
      <c r="K11" s="18">
        <v>0</v>
      </c>
      <c r="L11" s="18">
        <v>0.08</v>
      </c>
      <c r="M11" s="18">
        <v>0</v>
      </c>
      <c r="N11" s="18">
        <v>0</v>
      </c>
      <c r="O11" s="18">
        <v>0</v>
      </c>
      <c r="P11" s="18"/>
      <c r="Q11" s="18">
        <v>0</v>
      </c>
      <c r="R11" s="18">
        <v>0.14285714285714299</v>
      </c>
      <c r="S11" s="18">
        <v>0.2</v>
      </c>
      <c r="T11" s="18">
        <v>0</v>
      </c>
      <c r="U11" s="18">
        <v>0</v>
      </c>
      <c r="V11" s="18">
        <v>0.1</v>
      </c>
      <c r="W11" s="18">
        <v>0</v>
      </c>
      <c r="X11" s="18">
        <v>0</v>
      </c>
      <c r="Y11" s="18">
        <v>4.7619047619047603E-2</v>
      </c>
      <c r="Z11" s="18"/>
      <c r="AA11" s="18">
        <v>6.3063063063063099E-2</v>
      </c>
      <c r="AB11" s="18">
        <v>3.3333333333333298E-2</v>
      </c>
      <c r="AC11" s="18"/>
      <c r="AD11" s="18">
        <v>3.2258064516128997E-2</v>
      </c>
      <c r="AE11" s="18">
        <v>0.25</v>
      </c>
      <c r="AF11" s="18">
        <v>7.1428571428571397E-2</v>
      </c>
      <c r="AG11" s="18">
        <v>0.133333333333333</v>
      </c>
      <c r="AH11" s="18">
        <v>7.69230769230769E-2</v>
      </c>
      <c r="AI11" s="18">
        <v>0</v>
      </c>
      <c r="AJ11" s="18">
        <v>7.1428571428571397E-2</v>
      </c>
      <c r="AK11" s="18">
        <v>0</v>
      </c>
      <c r="AL11" s="18">
        <v>0</v>
      </c>
      <c r="AM11" s="18">
        <v>0</v>
      </c>
      <c r="AN11" s="18"/>
      <c r="AO11" s="18">
        <v>7.3170731707317097E-2</v>
      </c>
      <c r="AP11" s="18">
        <v>7.4999999999999997E-2</v>
      </c>
      <c r="AQ11" s="18">
        <v>0</v>
      </c>
      <c r="AR11" s="18">
        <v>0</v>
      </c>
      <c r="AS11" s="18">
        <v>0</v>
      </c>
      <c r="AT11" s="18">
        <v>0</v>
      </c>
      <c r="AU11" s="18"/>
      <c r="AV11" s="18" t="s">
        <v>134</v>
      </c>
      <c r="AW11" s="18" t="s">
        <v>134</v>
      </c>
      <c r="AX11" s="18">
        <v>0</v>
      </c>
      <c r="AY11" s="18">
        <v>0</v>
      </c>
      <c r="AZ11" s="18">
        <v>0</v>
      </c>
      <c r="BA11" s="18">
        <v>0.15384615384615399</v>
      </c>
      <c r="BB11" s="18">
        <v>4.3478260869565202E-2</v>
      </c>
      <c r="BC11" s="18">
        <v>0</v>
      </c>
      <c r="BD11" s="18">
        <v>0.25</v>
      </c>
      <c r="BE11" s="18">
        <v>6.6666666666666693E-2</v>
      </c>
      <c r="BF11" s="18">
        <v>0</v>
      </c>
      <c r="BG11" s="18">
        <v>0</v>
      </c>
      <c r="BH11" s="18">
        <v>5.2631578947368397E-2</v>
      </c>
      <c r="BI11" s="18">
        <v>0</v>
      </c>
      <c r="BJ11" s="18">
        <v>0</v>
      </c>
      <c r="BK11" s="18">
        <v>0</v>
      </c>
      <c r="BL11" s="18">
        <v>0</v>
      </c>
      <c r="BM11" s="18">
        <v>0.14285714285714299</v>
      </c>
      <c r="BN11" s="18">
        <v>0</v>
      </c>
      <c r="BO11" s="18"/>
      <c r="BP11" s="18">
        <v>4.95049504950495E-2</v>
      </c>
      <c r="BQ11" s="18"/>
      <c r="BR11" s="18">
        <v>6.9230769230769207E-2</v>
      </c>
      <c r="BS11" s="18"/>
      <c r="BT11" s="18">
        <v>6.4102564102564097E-2</v>
      </c>
    </row>
    <row r="12" spans="2:72" x14ac:dyDescent="0.2">
      <c r="B12" s="15" t="s">
        <v>362</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BT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352</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t="s">
        <v>133</v>
      </c>
      <c r="D7" s="10" t="s">
        <v>133</v>
      </c>
      <c r="E7" s="10" t="s">
        <v>133</v>
      </c>
      <c r="F7" s="10" t="s">
        <v>133</v>
      </c>
      <c r="G7" s="10" t="s">
        <v>133</v>
      </c>
      <c r="H7" s="10" t="s">
        <v>133</v>
      </c>
      <c r="I7" s="10" t="s">
        <v>133</v>
      </c>
      <c r="J7" s="10" t="s">
        <v>133</v>
      </c>
      <c r="K7" s="10" t="s">
        <v>133</v>
      </c>
      <c r="L7" s="10" t="s">
        <v>133</v>
      </c>
      <c r="M7" s="10" t="s">
        <v>133</v>
      </c>
      <c r="N7" s="10" t="s">
        <v>133</v>
      </c>
      <c r="O7" s="10" t="s">
        <v>133</v>
      </c>
      <c r="P7" s="10"/>
      <c r="Q7" s="10" t="s">
        <v>133</v>
      </c>
      <c r="R7" s="10" t="s">
        <v>133</v>
      </c>
      <c r="S7" s="10" t="s">
        <v>133</v>
      </c>
      <c r="T7" s="10" t="s">
        <v>133</v>
      </c>
      <c r="U7" s="10" t="s">
        <v>133</v>
      </c>
      <c r="V7" s="10" t="s">
        <v>133</v>
      </c>
      <c r="W7" s="10" t="s">
        <v>133</v>
      </c>
      <c r="X7" s="10" t="s">
        <v>133</v>
      </c>
      <c r="Y7" s="10" t="s">
        <v>133</v>
      </c>
      <c r="Z7" s="10"/>
      <c r="AA7" s="10" t="s">
        <v>133</v>
      </c>
      <c r="AB7" s="10" t="s">
        <v>133</v>
      </c>
      <c r="AC7" s="10"/>
      <c r="AD7" s="10" t="s">
        <v>133</v>
      </c>
      <c r="AE7" s="10" t="s">
        <v>133</v>
      </c>
      <c r="AF7" s="10" t="s">
        <v>133</v>
      </c>
      <c r="AG7" s="10" t="s">
        <v>133</v>
      </c>
      <c r="AH7" s="10" t="s">
        <v>133</v>
      </c>
      <c r="AI7" s="10" t="s">
        <v>133</v>
      </c>
      <c r="AJ7" s="10" t="s">
        <v>133</v>
      </c>
      <c r="AK7" s="10" t="s">
        <v>133</v>
      </c>
      <c r="AL7" s="10" t="s">
        <v>133</v>
      </c>
      <c r="AM7" s="10" t="s">
        <v>133</v>
      </c>
      <c r="AN7" s="10"/>
      <c r="AO7" s="10" t="s">
        <v>133</v>
      </c>
      <c r="AP7" s="10" t="s">
        <v>133</v>
      </c>
      <c r="AQ7" s="10" t="s">
        <v>133</v>
      </c>
      <c r="AR7" s="10" t="s">
        <v>133</v>
      </c>
      <c r="AS7" s="10" t="s">
        <v>133</v>
      </c>
      <c r="AT7" s="10" t="s">
        <v>133</v>
      </c>
      <c r="AU7" s="10"/>
      <c r="AV7" s="10" t="s">
        <v>133</v>
      </c>
      <c r="AW7" s="10" t="s">
        <v>133</v>
      </c>
      <c r="AX7" s="10" t="s">
        <v>133</v>
      </c>
      <c r="AY7" s="10" t="s">
        <v>133</v>
      </c>
      <c r="AZ7" s="10" t="s">
        <v>133</v>
      </c>
      <c r="BA7" s="10" t="s">
        <v>133</v>
      </c>
      <c r="BB7" s="10" t="s">
        <v>133</v>
      </c>
      <c r="BC7" s="10" t="s">
        <v>133</v>
      </c>
      <c r="BD7" s="10" t="s">
        <v>133</v>
      </c>
      <c r="BE7" s="10" t="s">
        <v>133</v>
      </c>
      <c r="BF7" s="10" t="s">
        <v>133</v>
      </c>
      <c r="BG7" s="10" t="s">
        <v>133</v>
      </c>
      <c r="BH7" s="10" t="s">
        <v>133</v>
      </c>
      <c r="BI7" s="10" t="s">
        <v>133</v>
      </c>
      <c r="BJ7" s="10" t="s">
        <v>133</v>
      </c>
      <c r="BK7" s="10" t="s">
        <v>133</v>
      </c>
      <c r="BL7" s="10" t="s">
        <v>133</v>
      </c>
      <c r="BM7" s="10" t="s">
        <v>133</v>
      </c>
      <c r="BN7" s="10" t="s">
        <v>133</v>
      </c>
      <c r="BO7" s="10"/>
      <c r="BP7" s="10" t="s">
        <v>133</v>
      </c>
      <c r="BQ7" s="10"/>
      <c r="BR7" s="10" t="s">
        <v>133</v>
      </c>
      <c r="BS7" s="10"/>
      <c r="BT7" s="10" t="s">
        <v>133</v>
      </c>
    </row>
    <row r="8" spans="2:72" ht="64" x14ac:dyDescent="0.2">
      <c r="B8" s="17" t="s">
        <v>348</v>
      </c>
      <c r="C8" s="16" t="s">
        <v>134</v>
      </c>
      <c r="D8" s="16" t="s">
        <v>134</v>
      </c>
      <c r="E8" s="16" t="s">
        <v>134</v>
      </c>
      <c r="F8" s="16" t="s">
        <v>134</v>
      </c>
      <c r="G8" s="16" t="s">
        <v>134</v>
      </c>
      <c r="H8" s="16" t="s">
        <v>134</v>
      </c>
      <c r="I8" s="16" t="s">
        <v>134</v>
      </c>
      <c r="J8" s="16" t="s">
        <v>134</v>
      </c>
      <c r="K8" s="16" t="s">
        <v>134</v>
      </c>
      <c r="L8" s="16" t="s">
        <v>134</v>
      </c>
      <c r="M8" s="16" t="s">
        <v>134</v>
      </c>
      <c r="N8" s="16" t="s">
        <v>134</v>
      </c>
      <c r="O8" s="16" t="s">
        <v>134</v>
      </c>
      <c r="P8" s="16"/>
      <c r="Q8" s="16" t="s">
        <v>134</v>
      </c>
      <c r="R8" s="16" t="s">
        <v>134</v>
      </c>
      <c r="S8" s="16" t="s">
        <v>134</v>
      </c>
      <c r="T8" s="16" t="s">
        <v>134</v>
      </c>
      <c r="U8" s="16" t="s">
        <v>134</v>
      </c>
      <c r="V8" s="16" t="s">
        <v>134</v>
      </c>
      <c r="W8" s="16" t="s">
        <v>134</v>
      </c>
      <c r="X8" s="16" t="s">
        <v>134</v>
      </c>
      <c r="Y8" s="16" t="s">
        <v>134</v>
      </c>
      <c r="Z8" s="16"/>
      <c r="AA8" s="16" t="s">
        <v>134</v>
      </c>
      <c r="AB8" s="16" t="s">
        <v>134</v>
      </c>
      <c r="AC8" s="16"/>
      <c r="AD8" s="16" t="s">
        <v>134</v>
      </c>
      <c r="AE8" s="16" t="s">
        <v>134</v>
      </c>
      <c r="AF8" s="16" t="s">
        <v>134</v>
      </c>
      <c r="AG8" s="16" t="s">
        <v>134</v>
      </c>
      <c r="AH8" s="16" t="s">
        <v>134</v>
      </c>
      <c r="AI8" s="16" t="s">
        <v>134</v>
      </c>
      <c r="AJ8" s="16" t="s">
        <v>134</v>
      </c>
      <c r="AK8" s="16" t="s">
        <v>134</v>
      </c>
      <c r="AL8" s="16" t="s">
        <v>134</v>
      </c>
      <c r="AM8" s="16" t="s">
        <v>134</v>
      </c>
      <c r="AN8" s="16"/>
      <c r="AO8" s="16" t="s">
        <v>134</v>
      </c>
      <c r="AP8" s="16" t="s">
        <v>134</v>
      </c>
      <c r="AQ8" s="16" t="s">
        <v>134</v>
      </c>
      <c r="AR8" s="16" t="s">
        <v>134</v>
      </c>
      <c r="AS8" s="16" t="s">
        <v>134</v>
      </c>
      <c r="AT8" s="16" t="s">
        <v>134</v>
      </c>
      <c r="AU8" s="16"/>
      <c r="AV8" s="16" t="s">
        <v>134</v>
      </c>
      <c r="AW8" s="16" t="s">
        <v>134</v>
      </c>
      <c r="AX8" s="16" t="s">
        <v>134</v>
      </c>
      <c r="AY8" s="16" t="s">
        <v>134</v>
      </c>
      <c r="AZ8" s="16" t="s">
        <v>134</v>
      </c>
      <c r="BA8" s="16" t="s">
        <v>134</v>
      </c>
      <c r="BB8" s="16" t="s">
        <v>134</v>
      </c>
      <c r="BC8" s="16" t="s">
        <v>134</v>
      </c>
      <c r="BD8" s="16" t="s">
        <v>134</v>
      </c>
      <c r="BE8" s="16" t="s">
        <v>134</v>
      </c>
      <c r="BF8" s="16" t="s">
        <v>134</v>
      </c>
      <c r="BG8" s="16" t="s">
        <v>134</v>
      </c>
      <c r="BH8" s="16" t="s">
        <v>134</v>
      </c>
      <c r="BI8" s="16" t="s">
        <v>134</v>
      </c>
      <c r="BJ8" s="16" t="s">
        <v>134</v>
      </c>
      <c r="BK8" s="16" t="s">
        <v>134</v>
      </c>
      <c r="BL8" s="16" t="s">
        <v>134</v>
      </c>
      <c r="BM8" s="16" t="s">
        <v>134</v>
      </c>
      <c r="BN8" s="16" t="s">
        <v>134</v>
      </c>
      <c r="BO8" s="16"/>
      <c r="BP8" s="16" t="s">
        <v>134</v>
      </c>
      <c r="BQ8" s="16"/>
      <c r="BR8" s="16" t="s">
        <v>134</v>
      </c>
      <c r="BS8" s="16"/>
      <c r="BT8" s="16" t="s">
        <v>134</v>
      </c>
    </row>
    <row r="9" spans="2:72" ht="48" x14ac:dyDescent="0.2">
      <c r="B9" s="17" t="s">
        <v>349</v>
      </c>
      <c r="C9" s="16" t="s">
        <v>134</v>
      </c>
      <c r="D9" s="16" t="s">
        <v>134</v>
      </c>
      <c r="E9" s="16" t="s">
        <v>134</v>
      </c>
      <c r="F9" s="16" t="s">
        <v>134</v>
      </c>
      <c r="G9" s="16" t="s">
        <v>134</v>
      </c>
      <c r="H9" s="16" t="s">
        <v>134</v>
      </c>
      <c r="I9" s="16" t="s">
        <v>134</v>
      </c>
      <c r="J9" s="16" t="s">
        <v>134</v>
      </c>
      <c r="K9" s="16" t="s">
        <v>134</v>
      </c>
      <c r="L9" s="16" t="s">
        <v>134</v>
      </c>
      <c r="M9" s="16" t="s">
        <v>134</v>
      </c>
      <c r="N9" s="16" t="s">
        <v>134</v>
      </c>
      <c r="O9" s="16" t="s">
        <v>134</v>
      </c>
      <c r="P9" s="16"/>
      <c r="Q9" s="16" t="s">
        <v>134</v>
      </c>
      <c r="R9" s="16" t="s">
        <v>134</v>
      </c>
      <c r="S9" s="16" t="s">
        <v>134</v>
      </c>
      <c r="T9" s="16" t="s">
        <v>134</v>
      </c>
      <c r="U9" s="16" t="s">
        <v>134</v>
      </c>
      <c r="V9" s="16" t="s">
        <v>134</v>
      </c>
      <c r="W9" s="16" t="s">
        <v>134</v>
      </c>
      <c r="X9" s="16" t="s">
        <v>134</v>
      </c>
      <c r="Y9" s="16" t="s">
        <v>134</v>
      </c>
      <c r="Z9" s="16"/>
      <c r="AA9" s="16" t="s">
        <v>134</v>
      </c>
      <c r="AB9" s="16" t="s">
        <v>134</v>
      </c>
      <c r="AC9" s="16"/>
      <c r="AD9" s="16" t="s">
        <v>134</v>
      </c>
      <c r="AE9" s="16" t="s">
        <v>134</v>
      </c>
      <c r="AF9" s="16" t="s">
        <v>134</v>
      </c>
      <c r="AG9" s="16" t="s">
        <v>134</v>
      </c>
      <c r="AH9" s="16" t="s">
        <v>134</v>
      </c>
      <c r="AI9" s="16" t="s">
        <v>134</v>
      </c>
      <c r="AJ9" s="16" t="s">
        <v>134</v>
      </c>
      <c r="AK9" s="16" t="s">
        <v>134</v>
      </c>
      <c r="AL9" s="16" t="s">
        <v>134</v>
      </c>
      <c r="AM9" s="16" t="s">
        <v>134</v>
      </c>
      <c r="AN9" s="16"/>
      <c r="AO9" s="16" t="s">
        <v>134</v>
      </c>
      <c r="AP9" s="16" t="s">
        <v>134</v>
      </c>
      <c r="AQ9" s="16" t="s">
        <v>134</v>
      </c>
      <c r="AR9" s="16" t="s">
        <v>134</v>
      </c>
      <c r="AS9" s="16" t="s">
        <v>134</v>
      </c>
      <c r="AT9" s="16" t="s">
        <v>134</v>
      </c>
      <c r="AU9" s="16"/>
      <c r="AV9" s="16" t="s">
        <v>134</v>
      </c>
      <c r="AW9" s="16" t="s">
        <v>134</v>
      </c>
      <c r="AX9" s="16" t="s">
        <v>134</v>
      </c>
      <c r="AY9" s="16" t="s">
        <v>134</v>
      </c>
      <c r="AZ9" s="16" t="s">
        <v>134</v>
      </c>
      <c r="BA9" s="16" t="s">
        <v>134</v>
      </c>
      <c r="BB9" s="16" t="s">
        <v>134</v>
      </c>
      <c r="BC9" s="16" t="s">
        <v>134</v>
      </c>
      <c r="BD9" s="16" t="s">
        <v>134</v>
      </c>
      <c r="BE9" s="16" t="s">
        <v>134</v>
      </c>
      <c r="BF9" s="16" t="s">
        <v>134</v>
      </c>
      <c r="BG9" s="16" t="s">
        <v>134</v>
      </c>
      <c r="BH9" s="16" t="s">
        <v>134</v>
      </c>
      <c r="BI9" s="16" t="s">
        <v>134</v>
      </c>
      <c r="BJ9" s="16" t="s">
        <v>134</v>
      </c>
      <c r="BK9" s="16" t="s">
        <v>134</v>
      </c>
      <c r="BL9" s="16" t="s">
        <v>134</v>
      </c>
      <c r="BM9" s="16" t="s">
        <v>134</v>
      </c>
      <c r="BN9" s="16" t="s">
        <v>134</v>
      </c>
      <c r="BO9" s="16"/>
      <c r="BP9" s="16" t="s">
        <v>134</v>
      </c>
      <c r="BQ9" s="16"/>
      <c r="BR9" s="16" t="s">
        <v>134</v>
      </c>
      <c r="BS9" s="16"/>
      <c r="BT9" s="16" t="s">
        <v>134</v>
      </c>
    </row>
    <row r="10" spans="2:72" ht="16" x14ac:dyDescent="0.2">
      <c r="B10" s="17" t="s">
        <v>350</v>
      </c>
      <c r="C10" s="16" t="s">
        <v>134</v>
      </c>
      <c r="D10" s="16" t="s">
        <v>134</v>
      </c>
      <c r="E10" s="16" t="s">
        <v>134</v>
      </c>
      <c r="F10" s="16" t="s">
        <v>134</v>
      </c>
      <c r="G10" s="16" t="s">
        <v>134</v>
      </c>
      <c r="H10" s="16" t="s">
        <v>134</v>
      </c>
      <c r="I10" s="16" t="s">
        <v>134</v>
      </c>
      <c r="J10" s="16" t="s">
        <v>134</v>
      </c>
      <c r="K10" s="16" t="s">
        <v>134</v>
      </c>
      <c r="L10" s="16" t="s">
        <v>134</v>
      </c>
      <c r="M10" s="16" t="s">
        <v>134</v>
      </c>
      <c r="N10" s="16" t="s">
        <v>134</v>
      </c>
      <c r="O10" s="16" t="s">
        <v>134</v>
      </c>
      <c r="P10" s="16"/>
      <c r="Q10" s="16" t="s">
        <v>134</v>
      </c>
      <c r="R10" s="16" t="s">
        <v>134</v>
      </c>
      <c r="S10" s="16" t="s">
        <v>134</v>
      </c>
      <c r="T10" s="16" t="s">
        <v>134</v>
      </c>
      <c r="U10" s="16" t="s">
        <v>134</v>
      </c>
      <c r="V10" s="16" t="s">
        <v>134</v>
      </c>
      <c r="W10" s="16" t="s">
        <v>134</v>
      </c>
      <c r="X10" s="16" t="s">
        <v>134</v>
      </c>
      <c r="Y10" s="16" t="s">
        <v>134</v>
      </c>
      <c r="Z10" s="16"/>
      <c r="AA10" s="16" t="s">
        <v>134</v>
      </c>
      <c r="AB10" s="16" t="s">
        <v>134</v>
      </c>
      <c r="AC10" s="16"/>
      <c r="AD10" s="16" t="s">
        <v>134</v>
      </c>
      <c r="AE10" s="16" t="s">
        <v>134</v>
      </c>
      <c r="AF10" s="16" t="s">
        <v>134</v>
      </c>
      <c r="AG10" s="16" t="s">
        <v>134</v>
      </c>
      <c r="AH10" s="16" t="s">
        <v>134</v>
      </c>
      <c r="AI10" s="16" t="s">
        <v>134</v>
      </c>
      <c r="AJ10" s="16" t="s">
        <v>134</v>
      </c>
      <c r="AK10" s="16" t="s">
        <v>134</v>
      </c>
      <c r="AL10" s="16" t="s">
        <v>134</v>
      </c>
      <c r="AM10" s="16" t="s">
        <v>134</v>
      </c>
      <c r="AN10" s="16"/>
      <c r="AO10" s="16" t="s">
        <v>134</v>
      </c>
      <c r="AP10" s="16" t="s">
        <v>134</v>
      </c>
      <c r="AQ10" s="16" t="s">
        <v>134</v>
      </c>
      <c r="AR10" s="16" t="s">
        <v>134</v>
      </c>
      <c r="AS10" s="16" t="s">
        <v>134</v>
      </c>
      <c r="AT10" s="16" t="s">
        <v>134</v>
      </c>
      <c r="AU10" s="16"/>
      <c r="AV10" s="16" t="s">
        <v>134</v>
      </c>
      <c r="AW10" s="16" t="s">
        <v>134</v>
      </c>
      <c r="AX10" s="16" t="s">
        <v>134</v>
      </c>
      <c r="AY10" s="16" t="s">
        <v>134</v>
      </c>
      <c r="AZ10" s="16" t="s">
        <v>134</v>
      </c>
      <c r="BA10" s="16" t="s">
        <v>134</v>
      </c>
      <c r="BB10" s="16" t="s">
        <v>134</v>
      </c>
      <c r="BC10" s="16" t="s">
        <v>134</v>
      </c>
      <c r="BD10" s="16" t="s">
        <v>134</v>
      </c>
      <c r="BE10" s="16" t="s">
        <v>134</v>
      </c>
      <c r="BF10" s="16" t="s">
        <v>134</v>
      </c>
      <c r="BG10" s="16" t="s">
        <v>134</v>
      </c>
      <c r="BH10" s="16" t="s">
        <v>134</v>
      </c>
      <c r="BI10" s="16" t="s">
        <v>134</v>
      </c>
      <c r="BJ10" s="16" t="s">
        <v>134</v>
      </c>
      <c r="BK10" s="16" t="s">
        <v>134</v>
      </c>
      <c r="BL10" s="16" t="s">
        <v>134</v>
      </c>
      <c r="BM10" s="16" t="s">
        <v>134</v>
      </c>
      <c r="BN10" s="16" t="s">
        <v>134</v>
      </c>
      <c r="BO10" s="16"/>
      <c r="BP10" s="16" t="s">
        <v>134</v>
      </c>
      <c r="BQ10" s="16"/>
      <c r="BR10" s="16" t="s">
        <v>134</v>
      </c>
      <c r="BS10" s="16"/>
      <c r="BT10" s="16" t="s">
        <v>134</v>
      </c>
    </row>
    <row r="11" spans="2:72" ht="16" x14ac:dyDescent="0.2">
      <c r="B11" s="17" t="s">
        <v>101</v>
      </c>
      <c r="C11" s="18" t="s">
        <v>134</v>
      </c>
      <c r="D11" s="18" t="s">
        <v>134</v>
      </c>
      <c r="E11" s="18" t="s">
        <v>134</v>
      </c>
      <c r="F11" s="18" t="s">
        <v>134</v>
      </c>
      <c r="G11" s="18" t="s">
        <v>134</v>
      </c>
      <c r="H11" s="18" t="s">
        <v>134</v>
      </c>
      <c r="I11" s="18" t="s">
        <v>134</v>
      </c>
      <c r="J11" s="18" t="s">
        <v>134</v>
      </c>
      <c r="K11" s="18" t="s">
        <v>134</v>
      </c>
      <c r="L11" s="18" t="s">
        <v>134</v>
      </c>
      <c r="M11" s="18" t="s">
        <v>134</v>
      </c>
      <c r="N11" s="18" t="s">
        <v>134</v>
      </c>
      <c r="O11" s="18" t="s">
        <v>134</v>
      </c>
      <c r="P11" s="18"/>
      <c r="Q11" s="18" t="s">
        <v>134</v>
      </c>
      <c r="R11" s="18" t="s">
        <v>134</v>
      </c>
      <c r="S11" s="18" t="s">
        <v>134</v>
      </c>
      <c r="T11" s="18" t="s">
        <v>134</v>
      </c>
      <c r="U11" s="18" t="s">
        <v>134</v>
      </c>
      <c r="V11" s="18" t="s">
        <v>134</v>
      </c>
      <c r="W11" s="18" t="s">
        <v>134</v>
      </c>
      <c r="X11" s="18" t="s">
        <v>134</v>
      </c>
      <c r="Y11" s="18" t="s">
        <v>134</v>
      </c>
      <c r="Z11" s="18"/>
      <c r="AA11" s="18" t="s">
        <v>134</v>
      </c>
      <c r="AB11" s="18" t="s">
        <v>134</v>
      </c>
      <c r="AC11" s="18"/>
      <c r="AD11" s="18" t="s">
        <v>134</v>
      </c>
      <c r="AE11" s="18" t="s">
        <v>134</v>
      </c>
      <c r="AF11" s="18" t="s">
        <v>134</v>
      </c>
      <c r="AG11" s="18" t="s">
        <v>134</v>
      </c>
      <c r="AH11" s="18" t="s">
        <v>134</v>
      </c>
      <c r="AI11" s="18" t="s">
        <v>134</v>
      </c>
      <c r="AJ11" s="18" t="s">
        <v>134</v>
      </c>
      <c r="AK11" s="18" t="s">
        <v>134</v>
      </c>
      <c r="AL11" s="18" t="s">
        <v>134</v>
      </c>
      <c r="AM11" s="18" t="s">
        <v>134</v>
      </c>
      <c r="AN11" s="18"/>
      <c r="AO11" s="18" t="s">
        <v>134</v>
      </c>
      <c r="AP11" s="18" t="s">
        <v>134</v>
      </c>
      <c r="AQ11" s="18" t="s">
        <v>134</v>
      </c>
      <c r="AR11" s="18" t="s">
        <v>134</v>
      </c>
      <c r="AS11" s="18" t="s">
        <v>134</v>
      </c>
      <c r="AT11" s="18" t="s">
        <v>134</v>
      </c>
      <c r="AU11" s="18"/>
      <c r="AV11" s="18" t="s">
        <v>134</v>
      </c>
      <c r="AW11" s="18" t="s">
        <v>134</v>
      </c>
      <c r="AX11" s="18" t="s">
        <v>134</v>
      </c>
      <c r="AY11" s="18" t="s">
        <v>134</v>
      </c>
      <c r="AZ11" s="18" t="s">
        <v>134</v>
      </c>
      <c r="BA11" s="18" t="s">
        <v>134</v>
      </c>
      <c r="BB11" s="18" t="s">
        <v>134</v>
      </c>
      <c r="BC11" s="18" t="s">
        <v>134</v>
      </c>
      <c r="BD11" s="18" t="s">
        <v>134</v>
      </c>
      <c r="BE11" s="18" t="s">
        <v>134</v>
      </c>
      <c r="BF11" s="18" t="s">
        <v>134</v>
      </c>
      <c r="BG11" s="18" t="s">
        <v>134</v>
      </c>
      <c r="BH11" s="18" t="s">
        <v>134</v>
      </c>
      <c r="BI11" s="18" t="s">
        <v>134</v>
      </c>
      <c r="BJ11" s="18" t="s">
        <v>134</v>
      </c>
      <c r="BK11" s="18" t="s">
        <v>134</v>
      </c>
      <c r="BL11" s="18" t="s">
        <v>134</v>
      </c>
      <c r="BM11" s="18" t="s">
        <v>134</v>
      </c>
      <c r="BN11" s="18" t="s">
        <v>134</v>
      </c>
      <c r="BO11" s="18"/>
      <c r="BP11" s="18" t="s">
        <v>134</v>
      </c>
      <c r="BQ11" s="18"/>
      <c r="BR11" s="18" t="s">
        <v>134</v>
      </c>
      <c r="BS11" s="18"/>
      <c r="BT11" s="18" t="s">
        <v>134</v>
      </c>
    </row>
    <row r="12" spans="2:72" x14ac:dyDescent="0.2">
      <c r="B12" s="15" t="s">
        <v>362</v>
      </c>
    </row>
    <row r="13" spans="2:72" x14ac:dyDescent="0.2">
      <c r="B13" t="s">
        <v>93</v>
      </c>
    </row>
    <row r="14" spans="2:72" x14ac:dyDescent="0.2">
      <c r="B14" t="s">
        <v>94</v>
      </c>
    </row>
    <row r="16" spans="2:72" x14ac:dyDescent="0.2">
      <c r="B16"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BT21"/>
  <sheetViews>
    <sheetView showGridLines="0" topLeftCell="A8" workbookViewId="0">
      <pane xSplit="2" topLeftCell="C1" activePane="topRight" state="frozen"/>
      <selection pane="topRight" activeCell="B16" sqref="B16"/>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326</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172</v>
      </c>
      <c r="D7" s="10">
        <v>47</v>
      </c>
      <c r="E7" s="10">
        <v>24</v>
      </c>
      <c r="F7" s="10">
        <v>6</v>
      </c>
      <c r="G7" s="10">
        <v>16</v>
      </c>
      <c r="H7" s="10">
        <v>8</v>
      </c>
      <c r="I7" s="10">
        <v>15</v>
      </c>
      <c r="J7" s="10">
        <v>15</v>
      </c>
      <c r="K7" s="10">
        <v>1</v>
      </c>
      <c r="L7" s="10">
        <v>25</v>
      </c>
      <c r="M7" s="10">
        <v>5</v>
      </c>
      <c r="N7" s="10">
        <v>7</v>
      </c>
      <c r="O7" s="10">
        <v>3</v>
      </c>
      <c r="P7" s="10"/>
      <c r="Q7" s="10">
        <v>18</v>
      </c>
      <c r="R7" s="10">
        <v>14</v>
      </c>
      <c r="S7" s="10">
        <v>15</v>
      </c>
      <c r="T7" s="10">
        <v>12</v>
      </c>
      <c r="U7" s="10">
        <v>15</v>
      </c>
      <c r="V7" s="10">
        <v>20</v>
      </c>
      <c r="W7" s="10">
        <v>17</v>
      </c>
      <c r="X7" s="10">
        <v>18</v>
      </c>
      <c r="Y7" s="10">
        <v>42</v>
      </c>
      <c r="Z7" s="10"/>
      <c r="AA7" s="10">
        <v>111</v>
      </c>
      <c r="AB7" s="10">
        <v>60</v>
      </c>
      <c r="AC7" s="10"/>
      <c r="AD7" s="10">
        <v>31</v>
      </c>
      <c r="AE7" s="10">
        <v>12</v>
      </c>
      <c r="AF7" s="10">
        <v>14</v>
      </c>
      <c r="AG7" s="10">
        <v>15</v>
      </c>
      <c r="AH7" s="10">
        <v>13</v>
      </c>
      <c r="AI7" s="10">
        <v>18</v>
      </c>
      <c r="AJ7" s="10">
        <v>14</v>
      </c>
      <c r="AK7" s="10">
        <v>10</v>
      </c>
      <c r="AL7" s="10">
        <v>20</v>
      </c>
      <c r="AM7" s="10">
        <v>24</v>
      </c>
      <c r="AN7" s="10"/>
      <c r="AO7" s="10">
        <v>82</v>
      </c>
      <c r="AP7" s="10">
        <v>40</v>
      </c>
      <c r="AQ7" s="10">
        <v>28</v>
      </c>
      <c r="AR7" s="10">
        <v>9</v>
      </c>
      <c r="AS7" s="10">
        <v>6</v>
      </c>
      <c r="AT7" s="10">
        <v>6</v>
      </c>
      <c r="AU7" s="10"/>
      <c r="AV7" s="10" t="s">
        <v>133</v>
      </c>
      <c r="AW7" s="10" t="s">
        <v>133</v>
      </c>
      <c r="AX7" s="10">
        <v>11</v>
      </c>
      <c r="AY7" s="10">
        <v>2</v>
      </c>
      <c r="AZ7" s="10">
        <v>3</v>
      </c>
      <c r="BA7" s="10">
        <v>13</v>
      </c>
      <c r="BB7" s="10">
        <v>23</v>
      </c>
      <c r="BC7" s="10">
        <v>4</v>
      </c>
      <c r="BD7" s="10">
        <v>8</v>
      </c>
      <c r="BE7" s="10">
        <v>30</v>
      </c>
      <c r="BF7" s="10">
        <v>13</v>
      </c>
      <c r="BG7" s="10">
        <v>4</v>
      </c>
      <c r="BH7" s="10">
        <v>19</v>
      </c>
      <c r="BI7" s="10">
        <v>1</v>
      </c>
      <c r="BJ7" s="10">
        <v>6</v>
      </c>
      <c r="BK7" s="10">
        <v>11</v>
      </c>
      <c r="BL7" s="10">
        <v>13</v>
      </c>
      <c r="BM7" s="10">
        <v>7</v>
      </c>
      <c r="BN7" s="10">
        <v>4</v>
      </c>
      <c r="BO7" s="10"/>
      <c r="BP7" s="10">
        <v>101</v>
      </c>
      <c r="BQ7" s="10"/>
      <c r="BR7" s="10">
        <v>130</v>
      </c>
      <c r="BS7" s="10"/>
      <c r="BT7" s="10">
        <v>78</v>
      </c>
    </row>
    <row r="8" spans="2:72" ht="16" x14ac:dyDescent="0.2">
      <c r="B8" s="17" t="s">
        <v>319</v>
      </c>
      <c r="C8" s="16">
        <v>9.3023255813953501E-2</v>
      </c>
      <c r="D8" s="16">
        <v>4.2553191489361701E-2</v>
      </c>
      <c r="E8" s="16">
        <v>4.1666666666666699E-2</v>
      </c>
      <c r="F8" s="16">
        <v>0</v>
      </c>
      <c r="G8" s="16">
        <v>0.25</v>
      </c>
      <c r="H8" s="16">
        <v>0</v>
      </c>
      <c r="I8" s="16">
        <v>6.6666666666666693E-2</v>
      </c>
      <c r="J8" s="16">
        <v>6.6666666666666693E-2</v>
      </c>
      <c r="K8" s="16">
        <v>0</v>
      </c>
      <c r="L8" s="16">
        <v>0.12</v>
      </c>
      <c r="M8" s="16">
        <v>0.2</v>
      </c>
      <c r="N8" s="16">
        <v>0.28571428571428598</v>
      </c>
      <c r="O8" s="16">
        <v>0.33333333333333298</v>
      </c>
      <c r="P8" s="16"/>
      <c r="Q8" s="16">
        <v>0.16666666666666699</v>
      </c>
      <c r="R8" s="16">
        <v>7.1428571428571397E-2</v>
      </c>
      <c r="S8" s="16">
        <v>0</v>
      </c>
      <c r="T8" s="16">
        <v>8.3333333333333301E-2</v>
      </c>
      <c r="U8" s="16">
        <v>0</v>
      </c>
      <c r="V8" s="16">
        <v>0.05</v>
      </c>
      <c r="W8" s="16">
        <v>5.8823529411764698E-2</v>
      </c>
      <c r="X8" s="16">
        <v>0.27777777777777801</v>
      </c>
      <c r="Y8" s="16">
        <v>9.5238095238095205E-2</v>
      </c>
      <c r="Z8" s="16"/>
      <c r="AA8" s="16">
        <v>6.3063063063063099E-2</v>
      </c>
      <c r="AB8" s="16">
        <v>0.15</v>
      </c>
      <c r="AC8" s="16"/>
      <c r="AD8" s="16">
        <v>0.16129032258064499</v>
      </c>
      <c r="AE8" s="16">
        <v>0</v>
      </c>
      <c r="AF8" s="16">
        <v>7.1428571428571397E-2</v>
      </c>
      <c r="AG8" s="16">
        <v>6.6666666666666693E-2</v>
      </c>
      <c r="AH8" s="16">
        <v>0</v>
      </c>
      <c r="AI8" s="16">
        <v>0</v>
      </c>
      <c r="AJ8" s="16">
        <v>7.1428571428571397E-2</v>
      </c>
      <c r="AK8" s="16">
        <v>0.5</v>
      </c>
      <c r="AL8" s="16">
        <v>0.1</v>
      </c>
      <c r="AM8" s="16">
        <v>4.1666666666666699E-2</v>
      </c>
      <c r="AN8" s="16"/>
      <c r="AO8" s="16">
        <v>7.3170731707317097E-2</v>
      </c>
      <c r="AP8" s="16">
        <v>0.15</v>
      </c>
      <c r="AQ8" s="16">
        <v>7.1428571428571397E-2</v>
      </c>
      <c r="AR8" s="16">
        <v>0.11111111111111099</v>
      </c>
      <c r="AS8" s="16">
        <v>0.16666666666666699</v>
      </c>
      <c r="AT8" s="16">
        <v>0</v>
      </c>
      <c r="AU8" s="16"/>
      <c r="AV8" s="16" t="s">
        <v>134</v>
      </c>
      <c r="AW8" s="16" t="s">
        <v>134</v>
      </c>
      <c r="AX8" s="16">
        <v>0</v>
      </c>
      <c r="AY8" s="16">
        <v>0</v>
      </c>
      <c r="AZ8" s="16">
        <v>0</v>
      </c>
      <c r="BA8" s="16">
        <v>0.15384615384615399</v>
      </c>
      <c r="BB8" s="16">
        <v>0.13043478260869601</v>
      </c>
      <c r="BC8" s="16">
        <v>0.5</v>
      </c>
      <c r="BD8" s="16">
        <v>0.125</v>
      </c>
      <c r="BE8" s="16">
        <v>0.16666666666666699</v>
      </c>
      <c r="BF8" s="16">
        <v>0.15384615384615399</v>
      </c>
      <c r="BG8" s="16">
        <v>0</v>
      </c>
      <c r="BH8" s="16">
        <v>0</v>
      </c>
      <c r="BI8" s="16">
        <v>0</v>
      </c>
      <c r="BJ8" s="16">
        <v>0</v>
      </c>
      <c r="BK8" s="16">
        <v>0</v>
      </c>
      <c r="BL8" s="16">
        <v>7.69230769230769E-2</v>
      </c>
      <c r="BM8" s="16">
        <v>0</v>
      </c>
      <c r="BN8" s="16">
        <v>0</v>
      </c>
      <c r="BO8" s="16"/>
      <c r="BP8" s="16">
        <v>8.9108910891089105E-2</v>
      </c>
      <c r="BQ8" s="16"/>
      <c r="BR8" s="16">
        <v>9.2307692307692299E-2</v>
      </c>
      <c r="BS8" s="16"/>
      <c r="BT8" s="16">
        <v>0.115384615384615</v>
      </c>
    </row>
    <row r="9" spans="2:72" ht="16" x14ac:dyDescent="0.2">
      <c r="B9" s="17" t="s">
        <v>320</v>
      </c>
      <c r="C9" s="16">
        <v>0.31976744186046502</v>
      </c>
      <c r="D9" s="16">
        <v>0.319148936170213</v>
      </c>
      <c r="E9" s="16">
        <v>0.375</v>
      </c>
      <c r="F9" s="16">
        <v>0.5</v>
      </c>
      <c r="G9" s="16">
        <v>0.5</v>
      </c>
      <c r="H9" s="16">
        <v>0.125</v>
      </c>
      <c r="I9" s="16">
        <v>0.2</v>
      </c>
      <c r="J9" s="16">
        <v>0.266666666666667</v>
      </c>
      <c r="K9" s="16">
        <v>1</v>
      </c>
      <c r="L9" s="16">
        <v>0.32</v>
      </c>
      <c r="M9" s="16">
        <v>0.2</v>
      </c>
      <c r="N9" s="16">
        <v>0.14285714285714299</v>
      </c>
      <c r="O9" s="16">
        <v>0.33333333333333298</v>
      </c>
      <c r="P9" s="16"/>
      <c r="Q9" s="16">
        <v>5.5555555555555601E-2</v>
      </c>
      <c r="R9" s="16">
        <v>7.1428571428571397E-2</v>
      </c>
      <c r="S9" s="16">
        <v>0.33333333333333298</v>
      </c>
      <c r="T9" s="16">
        <v>0.41666666666666702</v>
      </c>
      <c r="U9" s="16">
        <v>0.46666666666666701</v>
      </c>
      <c r="V9" s="16">
        <v>0.3</v>
      </c>
      <c r="W9" s="16">
        <v>0.35294117647058798</v>
      </c>
      <c r="X9" s="16">
        <v>0.5</v>
      </c>
      <c r="Y9" s="16">
        <v>0.35714285714285698</v>
      </c>
      <c r="Z9" s="16"/>
      <c r="AA9" s="16">
        <v>0.27927927927927898</v>
      </c>
      <c r="AB9" s="16">
        <v>0.4</v>
      </c>
      <c r="AC9" s="16"/>
      <c r="AD9" s="16">
        <v>0.12903225806451599</v>
      </c>
      <c r="AE9" s="16">
        <v>0.16666666666666699</v>
      </c>
      <c r="AF9" s="16">
        <v>0.35714285714285698</v>
      </c>
      <c r="AG9" s="16">
        <v>0.266666666666667</v>
      </c>
      <c r="AH9" s="16">
        <v>0.61538461538461497</v>
      </c>
      <c r="AI9" s="16">
        <v>0.44444444444444398</v>
      </c>
      <c r="AJ9" s="16">
        <v>0.42857142857142899</v>
      </c>
      <c r="AK9" s="16">
        <v>0</v>
      </c>
      <c r="AL9" s="16">
        <v>0.5</v>
      </c>
      <c r="AM9" s="16">
        <v>0.33333333333333298</v>
      </c>
      <c r="AN9" s="16"/>
      <c r="AO9" s="16">
        <v>0.34146341463414598</v>
      </c>
      <c r="AP9" s="16">
        <v>0.22500000000000001</v>
      </c>
      <c r="AQ9" s="16">
        <v>0.39285714285714302</v>
      </c>
      <c r="AR9" s="16">
        <v>0.33333333333333298</v>
      </c>
      <c r="AS9" s="16">
        <v>0.5</v>
      </c>
      <c r="AT9" s="16">
        <v>0.16666666666666699</v>
      </c>
      <c r="AU9" s="16"/>
      <c r="AV9" s="16" t="s">
        <v>134</v>
      </c>
      <c r="AW9" s="16" t="s">
        <v>134</v>
      </c>
      <c r="AX9" s="16">
        <v>0.27272727272727298</v>
      </c>
      <c r="AY9" s="16">
        <v>0</v>
      </c>
      <c r="AZ9" s="16">
        <v>0</v>
      </c>
      <c r="BA9" s="16">
        <v>0.30769230769230799</v>
      </c>
      <c r="BB9" s="16">
        <v>0.217391304347826</v>
      </c>
      <c r="BC9" s="16">
        <v>0</v>
      </c>
      <c r="BD9" s="16">
        <v>0.5</v>
      </c>
      <c r="BE9" s="16">
        <v>0.266666666666667</v>
      </c>
      <c r="BF9" s="16">
        <v>0.30769230769230799</v>
      </c>
      <c r="BG9" s="16">
        <v>0.75</v>
      </c>
      <c r="BH9" s="16">
        <v>0.52631578947368396</v>
      </c>
      <c r="BI9" s="16">
        <v>0</v>
      </c>
      <c r="BJ9" s="16">
        <v>0.5</v>
      </c>
      <c r="BK9" s="16">
        <v>0.36363636363636398</v>
      </c>
      <c r="BL9" s="16">
        <v>0.38461538461538503</v>
      </c>
      <c r="BM9" s="16">
        <v>0.14285714285714299</v>
      </c>
      <c r="BN9" s="16">
        <v>0.25</v>
      </c>
      <c r="BO9" s="16"/>
      <c r="BP9" s="16">
        <v>0.35643564356435598</v>
      </c>
      <c r="BQ9" s="16"/>
      <c r="BR9" s="16">
        <v>0.33846153846153798</v>
      </c>
      <c r="BS9" s="16"/>
      <c r="BT9" s="16">
        <v>0.34615384615384598</v>
      </c>
    </row>
    <row r="10" spans="2:72" ht="16" x14ac:dyDescent="0.2">
      <c r="B10" s="17" t="s">
        <v>321</v>
      </c>
      <c r="C10" s="16">
        <v>0.28488372093023301</v>
      </c>
      <c r="D10" s="16">
        <v>0.25531914893617003</v>
      </c>
      <c r="E10" s="16">
        <v>0.20833333333333301</v>
      </c>
      <c r="F10" s="16">
        <v>0.5</v>
      </c>
      <c r="G10" s="16">
        <v>0.125</v>
      </c>
      <c r="H10" s="16">
        <v>0.25</v>
      </c>
      <c r="I10" s="16">
        <v>0.4</v>
      </c>
      <c r="J10" s="16">
        <v>0.33333333333333298</v>
      </c>
      <c r="K10" s="16">
        <v>0</v>
      </c>
      <c r="L10" s="16">
        <v>0.32</v>
      </c>
      <c r="M10" s="16">
        <v>0.2</v>
      </c>
      <c r="N10" s="16">
        <v>0.57142857142857095</v>
      </c>
      <c r="O10" s="16">
        <v>0.33333333333333298</v>
      </c>
      <c r="P10" s="16"/>
      <c r="Q10" s="16">
        <v>0.33333333333333298</v>
      </c>
      <c r="R10" s="16">
        <v>0.28571428571428598</v>
      </c>
      <c r="S10" s="16">
        <v>0.2</v>
      </c>
      <c r="T10" s="16">
        <v>0.25</v>
      </c>
      <c r="U10" s="16">
        <v>0.4</v>
      </c>
      <c r="V10" s="16">
        <v>0.35</v>
      </c>
      <c r="W10" s="16">
        <v>0.29411764705882398</v>
      </c>
      <c r="X10" s="16">
        <v>0.16666666666666699</v>
      </c>
      <c r="Y10" s="16">
        <v>0.28571428571428598</v>
      </c>
      <c r="Z10" s="16"/>
      <c r="AA10" s="16">
        <v>0.30630630630630601</v>
      </c>
      <c r="AB10" s="16">
        <v>0.25</v>
      </c>
      <c r="AC10" s="16"/>
      <c r="AD10" s="16">
        <v>0.29032258064516098</v>
      </c>
      <c r="AE10" s="16">
        <v>0.25</v>
      </c>
      <c r="AF10" s="16">
        <v>0.35714285714285698</v>
      </c>
      <c r="AG10" s="16">
        <v>0.33333333333333298</v>
      </c>
      <c r="AH10" s="16">
        <v>0.38461538461538503</v>
      </c>
      <c r="AI10" s="16">
        <v>0.27777777777777801</v>
      </c>
      <c r="AJ10" s="16">
        <v>0.28571428571428598</v>
      </c>
      <c r="AK10" s="16">
        <v>0.3</v>
      </c>
      <c r="AL10" s="16">
        <v>0.2</v>
      </c>
      <c r="AM10" s="16">
        <v>0.25</v>
      </c>
      <c r="AN10" s="16"/>
      <c r="AO10" s="16">
        <v>0.26829268292682901</v>
      </c>
      <c r="AP10" s="16">
        <v>0.32500000000000001</v>
      </c>
      <c r="AQ10" s="16">
        <v>0.25</v>
      </c>
      <c r="AR10" s="16">
        <v>0.44444444444444398</v>
      </c>
      <c r="AS10" s="16">
        <v>0.16666666666666699</v>
      </c>
      <c r="AT10" s="16">
        <v>0.33333333333333298</v>
      </c>
      <c r="AU10" s="16"/>
      <c r="AV10" s="16" t="s">
        <v>134</v>
      </c>
      <c r="AW10" s="16" t="s">
        <v>134</v>
      </c>
      <c r="AX10" s="16">
        <v>0.27272727272727298</v>
      </c>
      <c r="AY10" s="16">
        <v>0.5</v>
      </c>
      <c r="AZ10" s="16">
        <v>0.33333333333333298</v>
      </c>
      <c r="BA10" s="16">
        <v>0.230769230769231</v>
      </c>
      <c r="BB10" s="16">
        <v>0.217391304347826</v>
      </c>
      <c r="BC10" s="16">
        <v>0.5</v>
      </c>
      <c r="BD10" s="16">
        <v>0.25</v>
      </c>
      <c r="BE10" s="16">
        <v>0.33333333333333298</v>
      </c>
      <c r="BF10" s="16">
        <v>0.15384615384615399</v>
      </c>
      <c r="BG10" s="16">
        <v>0</v>
      </c>
      <c r="BH10" s="16">
        <v>0.21052631578947401</v>
      </c>
      <c r="BI10" s="16">
        <v>0</v>
      </c>
      <c r="BJ10" s="16">
        <v>0</v>
      </c>
      <c r="BK10" s="16">
        <v>0.36363636363636398</v>
      </c>
      <c r="BL10" s="16">
        <v>0.46153846153846201</v>
      </c>
      <c r="BM10" s="16">
        <v>0.57142857142857095</v>
      </c>
      <c r="BN10" s="16">
        <v>0.5</v>
      </c>
      <c r="BO10" s="16"/>
      <c r="BP10" s="16">
        <v>0.24752475247524799</v>
      </c>
      <c r="BQ10" s="16"/>
      <c r="BR10" s="16">
        <v>0.28461538461538499</v>
      </c>
      <c r="BS10" s="16"/>
      <c r="BT10" s="16">
        <v>0.230769230769231</v>
      </c>
    </row>
    <row r="11" spans="2:72" ht="16" x14ac:dyDescent="0.2">
      <c r="B11" s="17" t="s">
        <v>322</v>
      </c>
      <c r="C11" s="16">
        <v>0.17441860465116299</v>
      </c>
      <c r="D11" s="16">
        <v>0.19148936170212799</v>
      </c>
      <c r="E11" s="16">
        <v>0.29166666666666702</v>
      </c>
      <c r="F11" s="16">
        <v>0</v>
      </c>
      <c r="G11" s="16">
        <v>6.25E-2</v>
      </c>
      <c r="H11" s="16">
        <v>0.375</v>
      </c>
      <c r="I11" s="16">
        <v>0.2</v>
      </c>
      <c r="J11" s="16">
        <v>0.2</v>
      </c>
      <c r="K11" s="16">
        <v>0</v>
      </c>
      <c r="L11" s="16">
        <v>0.12</v>
      </c>
      <c r="M11" s="16">
        <v>0.2</v>
      </c>
      <c r="N11" s="16">
        <v>0</v>
      </c>
      <c r="O11" s="16">
        <v>0</v>
      </c>
      <c r="P11" s="16"/>
      <c r="Q11" s="16">
        <v>0.11111111111111099</v>
      </c>
      <c r="R11" s="16">
        <v>0.5</v>
      </c>
      <c r="S11" s="16">
        <v>0.2</v>
      </c>
      <c r="T11" s="16">
        <v>0.16666666666666699</v>
      </c>
      <c r="U11" s="16">
        <v>0.133333333333333</v>
      </c>
      <c r="V11" s="16">
        <v>0.15</v>
      </c>
      <c r="W11" s="16">
        <v>0.11764705882352899</v>
      </c>
      <c r="X11" s="16">
        <v>5.5555555555555601E-2</v>
      </c>
      <c r="Y11" s="16">
        <v>0.19047619047618999</v>
      </c>
      <c r="Z11" s="16"/>
      <c r="AA11" s="16">
        <v>0.18918918918918901</v>
      </c>
      <c r="AB11" s="16">
        <v>0.15</v>
      </c>
      <c r="AC11" s="16"/>
      <c r="AD11" s="16">
        <v>0.16129032258064499</v>
      </c>
      <c r="AE11" s="16">
        <v>0.41666666666666702</v>
      </c>
      <c r="AF11" s="16">
        <v>7.1428571428571397E-2</v>
      </c>
      <c r="AG11" s="16">
        <v>0.2</v>
      </c>
      <c r="AH11" s="16">
        <v>0</v>
      </c>
      <c r="AI11" s="16">
        <v>0.22222222222222199</v>
      </c>
      <c r="AJ11" s="16">
        <v>0.14285714285714299</v>
      </c>
      <c r="AK11" s="16">
        <v>0.1</v>
      </c>
      <c r="AL11" s="16">
        <v>0.15</v>
      </c>
      <c r="AM11" s="16">
        <v>0.20833333333333301</v>
      </c>
      <c r="AN11" s="16"/>
      <c r="AO11" s="16">
        <v>0.207317073170732</v>
      </c>
      <c r="AP11" s="16">
        <v>0.15</v>
      </c>
      <c r="AQ11" s="16">
        <v>0.14285714285714299</v>
      </c>
      <c r="AR11" s="16">
        <v>0.11111111111111099</v>
      </c>
      <c r="AS11" s="16">
        <v>0.16666666666666699</v>
      </c>
      <c r="AT11" s="16">
        <v>0.16666666666666699</v>
      </c>
      <c r="AU11" s="16"/>
      <c r="AV11" s="16" t="s">
        <v>134</v>
      </c>
      <c r="AW11" s="16" t="s">
        <v>134</v>
      </c>
      <c r="AX11" s="16">
        <v>0.27272727272727298</v>
      </c>
      <c r="AY11" s="16">
        <v>0.5</v>
      </c>
      <c r="AZ11" s="16">
        <v>0.33333333333333298</v>
      </c>
      <c r="BA11" s="16">
        <v>7.69230769230769E-2</v>
      </c>
      <c r="BB11" s="16">
        <v>0.30434782608695699</v>
      </c>
      <c r="BC11" s="16">
        <v>0</v>
      </c>
      <c r="BD11" s="16">
        <v>0.125</v>
      </c>
      <c r="BE11" s="16">
        <v>0.133333333333333</v>
      </c>
      <c r="BF11" s="16">
        <v>0.15384615384615399</v>
      </c>
      <c r="BG11" s="16">
        <v>0.25</v>
      </c>
      <c r="BH11" s="16">
        <v>0.157894736842105</v>
      </c>
      <c r="BI11" s="16">
        <v>0</v>
      </c>
      <c r="BJ11" s="16">
        <v>0.33333333333333298</v>
      </c>
      <c r="BK11" s="16">
        <v>0.27272727272727298</v>
      </c>
      <c r="BL11" s="16">
        <v>0</v>
      </c>
      <c r="BM11" s="16">
        <v>0</v>
      </c>
      <c r="BN11" s="16">
        <v>0.25</v>
      </c>
      <c r="BO11" s="16"/>
      <c r="BP11" s="16">
        <v>0.16831683168316799</v>
      </c>
      <c r="BQ11" s="16"/>
      <c r="BR11" s="16">
        <v>0.146153846153846</v>
      </c>
      <c r="BS11" s="16"/>
      <c r="BT11" s="16">
        <v>0.19230769230769201</v>
      </c>
    </row>
    <row r="12" spans="2:72" ht="16" x14ac:dyDescent="0.2">
      <c r="B12" s="17" t="s">
        <v>323</v>
      </c>
      <c r="C12" s="16">
        <v>4.0697674418604703E-2</v>
      </c>
      <c r="D12" s="16">
        <v>0.10638297872340401</v>
      </c>
      <c r="E12" s="16">
        <v>0</v>
      </c>
      <c r="F12" s="16">
        <v>0</v>
      </c>
      <c r="G12" s="16">
        <v>0</v>
      </c>
      <c r="H12" s="16">
        <v>0</v>
      </c>
      <c r="I12" s="16">
        <v>6.6666666666666693E-2</v>
      </c>
      <c r="J12" s="16">
        <v>0</v>
      </c>
      <c r="K12" s="16">
        <v>0</v>
      </c>
      <c r="L12" s="16">
        <v>0.04</v>
      </c>
      <c r="M12" s="16">
        <v>0</v>
      </c>
      <c r="N12" s="16">
        <v>0</v>
      </c>
      <c r="O12" s="16">
        <v>0</v>
      </c>
      <c r="P12" s="16"/>
      <c r="Q12" s="16">
        <v>5.5555555555555601E-2</v>
      </c>
      <c r="R12" s="16">
        <v>0</v>
      </c>
      <c r="S12" s="16">
        <v>0</v>
      </c>
      <c r="T12" s="16">
        <v>8.3333333333333301E-2</v>
      </c>
      <c r="U12" s="16">
        <v>0</v>
      </c>
      <c r="V12" s="16">
        <v>0.1</v>
      </c>
      <c r="W12" s="16">
        <v>0.11764705882352899</v>
      </c>
      <c r="X12" s="16">
        <v>0</v>
      </c>
      <c r="Y12" s="16">
        <v>2.3809523809523801E-2</v>
      </c>
      <c r="Z12" s="16"/>
      <c r="AA12" s="16">
        <v>5.4054054054054099E-2</v>
      </c>
      <c r="AB12" s="16">
        <v>1.6666666666666701E-2</v>
      </c>
      <c r="AC12" s="16"/>
      <c r="AD12" s="16">
        <v>3.2258064516128997E-2</v>
      </c>
      <c r="AE12" s="16">
        <v>0.16666666666666699</v>
      </c>
      <c r="AF12" s="16">
        <v>0</v>
      </c>
      <c r="AG12" s="16">
        <v>0</v>
      </c>
      <c r="AH12" s="16">
        <v>0</v>
      </c>
      <c r="AI12" s="16">
        <v>5.5555555555555601E-2</v>
      </c>
      <c r="AJ12" s="16">
        <v>0</v>
      </c>
      <c r="AK12" s="16">
        <v>0</v>
      </c>
      <c r="AL12" s="16">
        <v>0</v>
      </c>
      <c r="AM12" s="16">
        <v>0.125</v>
      </c>
      <c r="AN12" s="16"/>
      <c r="AO12" s="16">
        <v>2.4390243902439001E-2</v>
      </c>
      <c r="AP12" s="16">
        <v>0.05</v>
      </c>
      <c r="AQ12" s="16">
        <v>7.1428571428571397E-2</v>
      </c>
      <c r="AR12" s="16">
        <v>0</v>
      </c>
      <c r="AS12" s="16">
        <v>0</v>
      </c>
      <c r="AT12" s="16">
        <v>0.16666666666666699</v>
      </c>
      <c r="AU12" s="16"/>
      <c r="AV12" s="16" t="s">
        <v>134</v>
      </c>
      <c r="AW12" s="16" t="s">
        <v>134</v>
      </c>
      <c r="AX12" s="16">
        <v>9.0909090909090898E-2</v>
      </c>
      <c r="AY12" s="16">
        <v>0</v>
      </c>
      <c r="AZ12" s="16">
        <v>0</v>
      </c>
      <c r="BA12" s="16">
        <v>0</v>
      </c>
      <c r="BB12" s="16">
        <v>0.13043478260869601</v>
      </c>
      <c r="BC12" s="16">
        <v>0</v>
      </c>
      <c r="BD12" s="16">
        <v>0</v>
      </c>
      <c r="BE12" s="16">
        <v>3.3333333333333298E-2</v>
      </c>
      <c r="BF12" s="16">
        <v>7.69230769230769E-2</v>
      </c>
      <c r="BG12" s="16">
        <v>0</v>
      </c>
      <c r="BH12" s="16">
        <v>0</v>
      </c>
      <c r="BI12" s="16">
        <v>0</v>
      </c>
      <c r="BJ12" s="16">
        <v>0</v>
      </c>
      <c r="BK12" s="16">
        <v>0</v>
      </c>
      <c r="BL12" s="16">
        <v>0</v>
      </c>
      <c r="BM12" s="16">
        <v>0.14285714285714299</v>
      </c>
      <c r="BN12" s="16">
        <v>0</v>
      </c>
      <c r="BO12" s="16"/>
      <c r="BP12" s="16">
        <v>4.95049504950495E-2</v>
      </c>
      <c r="BQ12" s="16"/>
      <c r="BR12" s="16">
        <v>5.3846153846153801E-2</v>
      </c>
      <c r="BS12" s="16"/>
      <c r="BT12" s="16">
        <v>3.8461538461538498E-2</v>
      </c>
    </row>
    <row r="13" spans="2:72" ht="16" x14ac:dyDescent="0.2">
      <c r="B13" s="17" t="s">
        <v>122</v>
      </c>
      <c r="C13" s="16">
        <v>8.7209302325581398E-2</v>
      </c>
      <c r="D13" s="16">
        <v>8.5106382978723402E-2</v>
      </c>
      <c r="E13" s="16">
        <v>8.3333333333333301E-2</v>
      </c>
      <c r="F13" s="16">
        <v>0</v>
      </c>
      <c r="G13" s="16">
        <v>6.25E-2</v>
      </c>
      <c r="H13" s="16">
        <v>0.25</v>
      </c>
      <c r="I13" s="16">
        <v>6.6666666666666693E-2</v>
      </c>
      <c r="J13" s="16">
        <v>0.133333333333333</v>
      </c>
      <c r="K13" s="16">
        <v>0</v>
      </c>
      <c r="L13" s="16">
        <v>0.08</v>
      </c>
      <c r="M13" s="16">
        <v>0.2</v>
      </c>
      <c r="N13" s="16">
        <v>0</v>
      </c>
      <c r="O13" s="16">
        <v>0</v>
      </c>
      <c r="P13" s="16"/>
      <c r="Q13" s="16">
        <v>0.27777777777777801</v>
      </c>
      <c r="R13" s="16">
        <v>7.1428571428571397E-2</v>
      </c>
      <c r="S13" s="16">
        <v>0.266666666666667</v>
      </c>
      <c r="T13" s="16">
        <v>0</v>
      </c>
      <c r="U13" s="16">
        <v>0</v>
      </c>
      <c r="V13" s="16">
        <v>0.05</v>
      </c>
      <c r="W13" s="16">
        <v>5.8823529411764698E-2</v>
      </c>
      <c r="X13" s="16">
        <v>0</v>
      </c>
      <c r="Y13" s="16">
        <v>4.7619047619047603E-2</v>
      </c>
      <c r="Z13" s="16"/>
      <c r="AA13" s="16">
        <v>0.108108108108108</v>
      </c>
      <c r="AB13" s="16">
        <v>3.3333333333333298E-2</v>
      </c>
      <c r="AC13" s="16"/>
      <c r="AD13" s="16">
        <v>0.225806451612903</v>
      </c>
      <c r="AE13" s="16">
        <v>0</v>
      </c>
      <c r="AF13" s="16">
        <v>0.14285714285714299</v>
      </c>
      <c r="AG13" s="16">
        <v>0.133333333333333</v>
      </c>
      <c r="AH13" s="16">
        <v>0</v>
      </c>
      <c r="AI13" s="16">
        <v>0</v>
      </c>
      <c r="AJ13" s="16">
        <v>7.1428571428571397E-2</v>
      </c>
      <c r="AK13" s="16">
        <v>0.1</v>
      </c>
      <c r="AL13" s="16">
        <v>0.05</v>
      </c>
      <c r="AM13" s="16">
        <v>4.1666666666666699E-2</v>
      </c>
      <c r="AN13" s="16"/>
      <c r="AO13" s="16">
        <v>8.5365853658536606E-2</v>
      </c>
      <c r="AP13" s="16">
        <v>0.1</v>
      </c>
      <c r="AQ13" s="16">
        <v>7.1428571428571397E-2</v>
      </c>
      <c r="AR13" s="16">
        <v>0</v>
      </c>
      <c r="AS13" s="16">
        <v>0</v>
      </c>
      <c r="AT13" s="16">
        <v>0.16666666666666699</v>
      </c>
      <c r="AU13" s="16"/>
      <c r="AV13" s="16" t="s">
        <v>134</v>
      </c>
      <c r="AW13" s="16" t="s">
        <v>134</v>
      </c>
      <c r="AX13" s="16">
        <v>9.0909090909090898E-2</v>
      </c>
      <c r="AY13" s="16">
        <v>0</v>
      </c>
      <c r="AZ13" s="16">
        <v>0.33333333333333298</v>
      </c>
      <c r="BA13" s="16">
        <v>0.230769230769231</v>
      </c>
      <c r="BB13" s="16">
        <v>0</v>
      </c>
      <c r="BC13" s="16">
        <v>0</v>
      </c>
      <c r="BD13" s="16">
        <v>0</v>
      </c>
      <c r="BE13" s="16">
        <v>6.6666666666666693E-2</v>
      </c>
      <c r="BF13" s="16">
        <v>0.15384615384615399</v>
      </c>
      <c r="BG13" s="16">
        <v>0</v>
      </c>
      <c r="BH13" s="16">
        <v>0.105263157894737</v>
      </c>
      <c r="BI13" s="16">
        <v>1</v>
      </c>
      <c r="BJ13" s="16">
        <v>0.16666666666666699</v>
      </c>
      <c r="BK13" s="16">
        <v>0</v>
      </c>
      <c r="BL13" s="16">
        <v>7.69230769230769E-2</v>
      </c>
      <c r="BM13" s="16">
        <v>0.14285714285714299</v>
      </c>
      <c r="BN13" s="16">
        <v>0</v>
      </c>
      <c r="BO13" s="16"/>
      <c r="BP13" s="16">
        <v>8.9108910891089105E-2</v>
      </c>
      <c r="BQ13" s="16"/>
      <c r="BR13" s="16">
        <v>8.4615384615384606E-2</v>
      </c>
      <c r="BS13" s="16"/>
      <c r="BT13" s="16">
        <v>7.69230769230769E-2</v>
      </c>
    </row>
    <row r="14" spans="2:72" ht="16" x14ac:dyDescent="0.2">
      <c r="B14" s="17" t="s">
        <v>324</v>
      </c>
      <c r="C14" s="20">
        <v>0.412790697674419</v>
      </c>
      <c r="D14" s="20">
        <v>0.36170212765957399</v>
      </c>
      <c r="E14" s="20">
        <v>0.41666666666666702</v>
      </c>
      <c r="F14" s="20">
        <v>0.5</v>
      </c>
      <c r="G14" s="20">
        <v>0.75</v>
      </c>
      <c r="H14" s="20">
        <v>0.125</v>
      </c>
      <c r="I14" s="20">
        <v>0.266666666666667</v>
      </c>
      <c r="J14" s="20">
        <v>0.33333333333333298</v>
      </c>
      <c r="K14" s="20">
        <v>1</v>
      </c>
      <c r="L14" s="20">
        <v>0.44</v>
      </c>
      <c r="M14" s="20">
        <v>0.4</v>
      </c>
      <c r="N14" s="20">
        <v>0.42857142857142899</v>
      </c>
      <c r="O14" s="20">
        <v>0.66666666666666696</v>
      </c>
      <c r="P14" s="20"/>
      <c r="Q14" s="20">
        <v>0.22222222222222199</v>
      </c>
      <c r="R14" s="20">
        <v>0.14285714285714299</v>
      </c>
      <c r="S14" s="20">
        <v>0.33333333333333298</v>
      </c>
      <c r="T14" s="20">
        <v>0.5</v>
      </c>
      <c r="U14" s="20">
        <v>0.46666666666666701</v>
      </c>
      <c r="V14" s="20">
        <v>0.35</v>
      </c>
      <c r="W14" s="20">
        <v>0.41176470588235298</v>
      </c>
      <c r="X14" s="20">
        <v>0.77777777777777801</v>
      </c>
      <c r="Y14" s="20">
        <v>0.452380952380952</v>
      </c>
      <c r="Z14" s="20"/>
      <c r="AA14" s="20">
        <v>0.34234234234234201</v>
      </c>
      <c r="AB14" s="20">
        <v>0.55000000000000004</v>
      </c>
      <c r="AC14" s="20"/>
      <c r="AD14" s="20">
        <v>0.29032258064516098</v>
      </c>
      <c r="AE14" s="20">
        <v>0.16666666666666699</v>
      </c>
      <c r="AF14" s="20">
        <v>0.42857142857142899</v>
      </c>
      <c r="AG14" s="20">
        <v>0.33333333333333298</v>
      </c>
      <c r="AH14" s="20">
        <v>0.61538461538461497</v>
      </c>
      <c r="AI14" s="20">
        <v>0.44444444444444398</v>
      </c>
      <c r="AJ14" s="20">
        <v>0.5</v>
      </c>
      <c r="AK14" s="20">
        <v>0.5</v>
      </c>
      <c r="AL14" s="20">
        <v>0.6</v>
      </c>
      <c r="AM14" s="20">
        <v>0.375</v>
      </c>
      <c r="AN14" s="20"/>
      <c r="AO14" s="20">
        <v>0.41463414634146301</v>
      </c>
      <c r="AP14" s="20">
        <v>0.375</v>
      </c>
      <c r="AQ14" s="20">
        <v>0.46428571428571402</v>
      </c>
      <c r="AR14" s="20">
        <v>0.44444444444444398</v>
      </c>
      <c r="AS14" s="20">
        <v>0.66666666666666696</v>
      </c>
      <c r="AT14" s="20">
        <v>0.16666666666666699</v>
      </c>
      <c r="AU14" s="20"/>
      <c r="AV14" s="20" t="s">
        <v>134</v>
      </c>
      <c r="AW14" s="20" t="s">
        <v>134</v>
      </c>
      <c r="AX14" s="20">
        <v>0.27272727272727298</v>
      </c>
      <c r="AY14" s="20">
        <v>0</v>
      </c>
      <c r="AZ14" s="20">
        <v>0</v>
      </c>
      <c r="BA14" s="20">
        <v>0.46153846153846201</v>
      </c>
      <c r="BB14" s="20">
        <v>0.34782608695652201</v>
      </c>
      <c r="BC14" s="20">
        <v>0.5</v>
      </c>
      <c r="BD14" s="20">
        <v>0.625</v>
      </c>
      <c r="BE14" s="20">
        <v>0.43333333333333302</v>
      </c>
      <c r="BF14" s="20">
        <v>0.46153846153846201</v>
      </c>
      <c r="BG14" s="20">
        <v>0.75</v>
      </c>
      <c r="BH14" s="20">
        <v>0.52631578947368396</v>
      </c>
      <c r="BI14" s="20">
        <v>0</v>
      </c>
      <c r="BJ14" s="20">
        <v>0.5</v>
      </c>
      <c r="BK14" s="20">
        <v>0.36363636363636398</v>
      </c>
      <c r="BL14" s="20">
        <v>0.46153846153846201</v>
      </c>
      <c r="BM14" s="20">
        <v>0.14285714285714299</v>
      </c>
      <c r="BN14" s="20">
        <v>0.25</v>
      </c>
      <c r="BO14" s="20"/>
      <c r="BP14" s="20">
        <v>0.445544554455445</v>
      </c>
      <c r="BQ14" s="20"/>
      <c r="BR14" s="20">
        <v>0.43076923076923102</v>
      </c>
      <c r="BS14" s="20"/>
      <c r="BT14" s="20">
        <v>0.46153846153846201</v>
      </c>
    </row>
    <row r="15" spans="2:72" ht="16" x14ac:dyDescent="0.2">
      <c r="B15" s="17" t="s">
        <v>325</v>
      </c>
      <c r="C15" s="20">
        <v>0.21511627906976699</v>
      </c>
      <c r="D15" s="20">
        <v>0.29787234042553201</v>
      </c>
      <c r="E15" s="20">
        <v>0.29166666666666702</v>
      </c>
      <c r="F15" s="20">
        <v>0</v>
      </c>
      <c r="G15" s="20">
        <v>6.25E-2</v>
      </c>
      <c r="H15" s="20">
        <v>0.375</v>
      </c>
      <c r="I15" s="20">
        <v>0.266666666666667</v>
      </c>
      <c r="J15" s="20">
        <v>0.2</v>
      </c>
      <c r="K15" s="20">
        <v>0</v>
      </c>
      <c r="L15" s="20">
        <v>0.16</v>
      </c>
      <c r="M15" s="20">
        <v>0.2</v>
      </c>
      <c r="N15" s="20">
        <v>0</v>
      </c>
      <c r="O15" s="20">
        <v>0</v>
      </c>
      <c r="P15" s="20"/>
      <c r="Q15" s="20">
        <v>0.16666666666666699</v>
      </c>
      <c r="R15" s="20">
        <v>0.5</v>
      </c>
      <c r="S15" s="20">
        <v>0.2</v>
      </c>
      <c r="T15" s="20">
        <v>0.25</v>
      </c>
      <c r="U15" s="20">
        <v>0.133333333333333</v>
      </c>
      <c r="V15" s="20">
        <v>0.25</v>
      </c>
      <c r="W15" s="20">
        <v>0.23529411764705899</v>
      </c>
      <c r="X15" s="20">
        <v>5.5555555555555601E-2</v>
      </c>
      <c r="Y15" s="20">
        <v>0.214285714285714</v>
      </c>
      <c r="Z15" s="20"/>
      <c r="AA15" s="20">
        <v>0.24324324324324301</v>
      </c>
      <c r="AB15" s="20">
        <v>0.16666666666666699</v>
      </c>
      <c r="AC15" s="20"/>
      <c r="AD15" s="20">
        <v>0.19354838709677399</v>
      </c>
      <c r="AE15" s="20">
        <v>0.58333333333333304</v>
      </c>
      <c r="AF15" s="20">
        <v>7.1428571428571397E-2</v>
      </c>
      <c r="AG15" s="20">
        <v>0.2</v>
      </c>
      <c r="AH15" s="20">
        <v>0</v>
      </c>
      <c r="AI15" s="20">
        <v>0.27777777777777801</v>
      </c>
      <c r="AJ15" s="20">
        <v>0.14285714285714299</v>
      </c>
      <c r="AK15" s="20">
        <v>0.1</v>
      </c>
      <c r="AL15" s="20">
        <v>0.15</v>
      </c>
      <c r="AM15" s="20">
        <v>0.33333333333333298</v>
      </c>
      <c r="AN15" s="20"/>
      <c r="AO15" s="20">
        <v>0.23170731707317099</v>
      </c>
      <c r="AP15" s="20">
        <v>0.2</v>
      </c>
      <c r="AQ15" s="20">
        <v>0.214285714285714</v>
      </c>
      <c r="AR15" s="20">
        <v>0.11111111111111099</v>
      </c>
      <c r="AS15" s="20">
        <v>0.16666666666666699</v>
      </c>
      <c r="AT15" s="20">
        <v>0.33333333333333298</v>
      </c>
      <c r="AU15" s="20"/>
      <c r="AV15" s="20" t="s">
        <v>134</v>
      </c>
      <c r="AW15" s="20" t="s">
        <v>134</v>
      </c>
      <c r="AX15" s="20">
        <v>0.36363636363636398</v>
      </c>
      <c r="AY15" s="20">
        <v>0.5</v>
      </c>
      <c r="AZ15" s="20">
        <v>0.33333333333333298</v>
      </c>
      <c r="BA15" s="20">
        <v>7.69230769230769E-2</v>
      </c>
      <c r="BB15" s="20">
        <v>0.434782608695652</v>
      </c>
      <c r="BC15" s="20">
        <v>0</v>
      </c>
      <c r="BD15" s="20">
        <v>0.125</v>
      </c>
      <c r="BE15" s="20">
        <v>0.16666666666666699</v>
      </c>
      <c r="BF15" s="20">
        <v>0.230769230769231</v>
      </c>
      <c r="BG15" s="20">
        <v>0.25</v>
      </c>
      <c r="BH15" s="20">
        <v>0.157894736842105</v>
      </c>
      <c r="BI15" s="20">
        <v>0</v>
      </c>
      <c r="BJ15" s="20">
        <v>0.33333333333333298</v>
      </c>
      <c r="BK15" s="20">
        <v>0.27272727272727298</v>
      </c>
      <c r="BL15" s="20">
        <v>0</v>
      </c>
      <c r="BM15" s="20">
        <v>0.14285714285714299</v>
      </c>
      <c r="BN15" s="20">
        <v>0.25</v>
      </c>
      <c r="BO15" s="20"/>
      <c r="BP15" s="20">
        <v>0.21782178217821799</v>
      </c>
      <c r="BQ15" s="20"/>
      <c r="BR15" s="20">
        <v>0.2</v>
      </c>
      <c r="BS15" s="20"/>
      <c r="BT15" s="20">
        <v>0.230769230769231</v>
      </c>
    </row>
    <row r="16" spans="2:72" ht="16" x14ac:dyDescent="0.2">
      <c r="B16" s="17" t="s">
        <v>252</v>
      </c>
      <c r="C16" s="21">
        <v>0.19767441860465099</v>
      </c>
      <c r="D16" s="21">
        <v>6.3829787234042604E-2</v>
      </c>
      <c r="E16" s="21">
        <v>0.125</v>
      </c>
      <c r="F16" s="21">
        <v>0.5</v>
      </c>
      <c r="G16" s="21">
        <v>0.6875</v>
      </c>
      <c r="H16" s="21">
        <v>-0.25</v>
      </c>
      <c r="I16" s="21">
        <v>0</v>
      </c>
      <c r="J16" s="21">
        <v>0.133333333333333</v>
      </c>
      <c r="K16" s="21">
        <v>1</v>
      </c>
      <c r="L16" s="21">
        <v>0.28000000000000003</v>
      </c>
      <c r="M16" s="21">
        <v>0.2</v>
      </c>
      <c r="N16" s="21">
        <v>0.42857142857142899</v>
      </c>
      <c r="O16" s="21">
        <v>0.66666666666666696</v>
      </c>
      <c r="P16" s="21"/>
      <c r="Q16" s="21">
        <v>5.5555555555555601E-2</v>
      </c>
      <c r="R16" s="21">
        <v>-0.35714285714285698</v>
      </c>
      <c r="S16" s="21">
        <v>0.133333333333333</v>
      </c>
      <c r="T16" s="21">
        <v>0.25</v>
      </c>
      <c r="U16" s="21">
        <v>0.33333333333333298</v>
      </c>
      <c r="V16" s="21">
        <v>0.1</v>
      </c>
      <c r="W16" s="21">
        <v>0.17647058823529399</v>
      </c>
      <c r="X16" s="21">
        <v>0.72222222222222199</v>
      </c>
      <c r="Y16" s="21">
        <v>0.238095238095238</v>
      </c>
      <c r="Z16" s="21"/>
      <c r="AA16" s="21">
        <v>9.9099099099099003E-2</v>
      </c>
      <c r="AB16" s="21">
        <v>0.38333333333333303</v>
      </c>
      <c r="AC16" s="21"/>
      <c r="AD16" s="21">
        <v>9.6774193548387094E-2</v>
      </c>
      <c r="AE16" s="21">
        <v>-0.41666666666666702</v>
      </c>
      <c r="AF16" s="21">
        <v>0.35714285714285698</v>
      </c>
      <c r="AG16" s="21">
        <v>0.133333333333333</v>
      </c>
      <c r="AH16" s="21">
        <v>0.61538461538461497</v>
      </c>
      <c r="AI16" s="21">
        <v>0.16666666666666699</v>
      </c>
      <c r="AJ16" s="21">
        <v>0.35714285714285698</v>
      </c>
      <c r="AK16" s="21">
        <v>0.4</v>
      </c>
      <c r="AL16" s="21">
        <v>0.45</v>
      </c>
      <c r="AM16" s="21">
        <v>4.1666666666666602E-2</v>
      </c>
      <c r="AN16" s="21"/>
      <c r="AO16" s="21">
        <v>0.18292682926829301</v>
      </c>
      <c r="AP16" s="21">
        <v>0.17499999999999999</v>
      </c>
      <c r="AQ16" s="21">
        <v>0.25</v>
      </c>
      <c r="AR16" s="21">
        <v>0.33333333333333298</v>
      </c>
      <c r="AS16" s="21">
        <v>0.5</v>
      </c>
      <c r="AT16" s="21">
        <v>-0.16666666666666699</v>
      </c>
      <c r="AU16" s="21"/>
      <c r="AV16" s="21" t="s">
        <v>134</v>
      </c>
      <c r="AW16" s="21" t="s">
        <v>134</v>
      </c>
      <c r="AX16" s="21">
        <v>-9.0909090909090898E-2</v>
      </c>
      <c r="AY16" s="21">
        <v>-0.5</v>
      </c>
      <c r="AZ16" s="21">
        <v>-0.33333333333333298</v>
      </c>
      <c r="BA16" s="21">
        <v>0.38461538461538503</v>
      </c>
      <c r="BB16" s="21">
        <v>-8.6956521739130502E-2</v>
      </c>
      <c r="BC16" s="21">
        <v>0.5</v>
      </c>
      <c r="BD16" s="21">
        <v>0.5</v>
      </c>
      <c r="BE16" s="21">
        <v>0.266666666666667</v>
      </c>
      <c r="BF16" s="21">
        <v>0.230769230769231</v>
      </c>
      <c r="BG16" s="21">
        <v>0.5</v>
      </c>
      <c r="BH16" s="21">
        <v>0.36842105263157898</v>
      </c>
      <c r="BI16" s="21">
        <v>0</v>
      </c>
      <c r="BJ16" s="21">
        <v>0.16666666666666699</v>
      </c>
      <c r="BK16" s="21">
        <v>9.0909090909090898E-2</v>
      </c>
      <c r="BL16" s="21">
        <v>0.46153846153846201</v>
      </c>
      <c r="BM16" s="21">
        <v>0</v>
      </c>
      <c r="BN16" s="21">
        <v>0</v>
      </c>
      <c r="BO16" s="21"/>
      <c r="BP16" s="21">
        <v>0.22772277227722801</v>
      </c>
      <c r="BQ16" s="21"/>
      <c r="BR16" s="21">
        <v>0.230769230769231</v>
      </c>
      <c r="BS16" s="21"/>
      <c r="BT16" s="21">
        <v>0.230769230769231</v>
      </c>
    </row>
    <row r="17" spans="2:2" x14ac:dyDescent="0.2">
      <c r="B17" s="15" t="s">
        <v>362</v>
      </c>
    </row>
    <row r="18" spans="2:2" x14ac:dyDescent="0.2">
      <c r="B18" t="s">
        <v>93</v>
      </c>
    </row>
    <row r="19" spans="2:2" x14ac:dyDescent="0.2">
      <c r="B19" t="s">
        <v>94</v>
      </c>
    </row>
    <row r="21" spans="2:2" x14ac:dyDescent="0.2">
      <c r="B21"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BT21"/>
  <sheetViews>
    <sheetView showGridLines="0" topLeftCell="A8" workbookViewId="0">
      <pane xSplit="2" topLeftCell="C1" activePane="topRight" state="frozen"/>
      <selection pane="topRight" activeCell="B16" sqref="B16"/>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345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172</v>
      </c>
      <c r="D7" s="10">
        <v>47</v>
      </c>
      <c r="E7" s="10">
        <v>24</v>
      </c>
      <c r="F7" s="10">
        <v>6</v>
      </c>
      <c r="G7" s="10">
        <v>16</v>
      </c>
      <c r="H7" s="10">
        <v>8</v>
      </c>
      <c r="I7" s="10">
        <v>15</v>
      </c>
      <c r="J7" s="10">
        <v>15</v>
      </c>
      <c r="K7" s="10">
        <v>1</v>
      </c>
      <c r="L7" s="10">
        <v>25</v>
      </c>
      <c r="M7" s="10">
        <v>5</v>
      </c>
      <c r="N7" s="10">
        <v>7</v>
      </c>
      <c r="O7" s="10">
        <v>3</v>
      </c>
      <c r="P7" s="10"/>
      <c r="Q7" s="10">
        <v>18</v>
      </c>
      <c r="R7" s="10">
        <v>14</v>
      </c>
      <c r="S7" s="10">
        <v>15</v>
      </c>
      <c r="T7" s="10">
        <v>12</v>
      </c>
      <c r="U7" s="10">
        <v>15</v>
      </c>
      <c r="V7" s="10">
        <v>20</v>
      </c>
      <c r="W7" s="10">
        <v>17</v>
      </c>
      <c r="X7" s="10">
        <v>18</v>
      </c>
      <c r="Y7" s="10">
        <v>42</v>
      </c>
      <c r="Z7" s="10"/>
      <c r="AA7" s="10">
        <v>111</v>
      </c>
      <c r="AB7" s="10">
        <v>60</v>
      </c>
      <c r="AC7" s="10"/>
      <c r="AD7" s="10">
        <v>31</v>
      </c>
      <c r="AE7" s="10">
        <v>12</v>
      </c>
      <c r="AF7" s="10">
        <v>14</v>
      </c>
      <c r="AG7" s="10">
        <v>15</v>
      </c>
      <c r="AH7" s="10">
        <v>13</v>
      </c>
      <c r="AI7" s="10">
        <v>18</v>
      </c>
      <c r="AJ7" s="10">
        <v>14</v>
      </c>
      <c r="AK7" s="10">
        <v>10</v>
      </c>
      <c r="AL7" s="10">
        <v>20</v>
      </c>
      <c r="AM7" s="10">
        <v>24</v>
      </c>
      <c r="AN7" s="10"/>
      <c r="AO7" s="10">
        <v>82</v>
      </c>
      <c r="AP7" s="10">
        <v>40</v>
      </c>
      <c r="AQ7" s="10">
        <v>28</v>
      </c>
      <c r="AR7" s="10">
        <v>9</v>
      </c>
      <c r="AS7" s="10">
        <v>6</v>
      </c>
      <c r="AT7" s="10">
        <v>6</v>
      </c>
      <c r="AU7" s="10"/>
      <c r="AV7" s="10" t="s">
        <v>133</v>
      </c>
      <c r="AW7" s="10" t="s">
        <v>133</v>
      </c>
      <c r="AX7" s="10">
        <v>11</v>
      </c>
      <c r="AY7" s="10">
        <v>2</v>
      </c>
      <c r="AZ7" s="10">
        <v>3</v>
      </c>
      <c r="BA7" s="10">
        <v>13</v>
      </c>
      <c r="BB7" s="10">
        <v>23</v>
      </c>
      <c r="BC7" s="10">
        <v>4</v>
      </c>
      <c r="BD7" s="10">
        <v>8</v>
      </c>
      <c r="BE7" s="10">
        <v>30</v>
      </c>
      <c r="BF7" s="10">
        <v>13</v>
      </c>
      <c r="BG7" s="10">
        <v>4</v>
      </c>
      <c r="BH7" s="10">
        <v>19</v>
      </c>
      <c r="BI7" s="10">
        <v>1</v>
      </c>
      <c r="BJ7" s="10">
        <v>6</v>
      </c>
      <c r="BK7" s="10">
        <v>11</v>
      </c>
      <c r="BL7" s="10">
        <v>13</v>
      </c>
      <c r="BM7" s="10">
        <v>7</v>
      </c>
      <c r="BN7" s="10">
        <v>4</v>
      </c>
      <c r="BO7" s="10"/>
      <c r="BP7" s="10">
        <v>101</v>
      </c>
      <c r="BQ7" s="10"/>
      <c r="BR7" s="10">
        <v>130</v>
      </c>
      <c r="BS7" s="10"/>
      <c r="BT7" s="10">
        <v>78</v>
      </c>
    </row>
    <row r="8" spans="2:72" ht="16" x14ac:dyDescent="0.2">
      <c r="B8" s="17" t="s">
        <v>245</v>
      </c>
      <c r="C8" s="16">
        <v>6.3953488372092998E-2</v>
      </c>
      <c r="D8" s="16">
        <v>6.3829787234042507E-2</v>
      </c>
      <c r="E8" s="16">
        <v>0</v>
      </c>
      <c r="F8" s="16">
        <v>0.16666666666666699</v>
      </c>
      <c r="G8" s="16">
        <v>0.1875</v>
      </c>
      <c r="H8" s="16">
        <v>0</v>
      </c>
      <c r="I8" s="16">
        <v>6.6666666666666693E-2</v>
      </c>
      <c r="J8" s="16">
        <v>0</v>
      </c>
      <c r="K8" s="16">
        <v>0</v>
      </c>
      <c r="L8" s="16">
        <v>0.04</v>
      </c>
      <c r="M8" s="16">
        <v>0</v>
      </c>
      <c r="N8" s="16">
        <v>0.28571428571428598</v>
      </c>
      <c r="O8" s="16">
        <v>0</v>
      </c>
      <c r="P8" s="16"/>
      <c r="Q8" s="16">
        <v>5.5555555555555601E-2</v>
      </c>
      <c r="R8" s="16">
        <v>0</v>
      </c>
      <c r="S8" s="16">
        <v>0</v>
      </c>
      <c r="T8" s="16">
        <v>0</v>
      </c>
      <c r="U8" s="16">
        <v>0.133333333333333</v>
      </c>
      <c r="V8" s="16">
        <v>0</v>
      </c>
      <c r="W8" s="16">
        <v>5.8823529411764698E-2</v>
      </c>
      <c r="X8" s="16">
        <v>0.27777777777777801</v>
      </c>
      <c r="Y8" s="16">
        <v>4.7619047619047603E-2</v>
      </c>
      <c r="Z8" s="16"/>
      <c r="AA8" s="16">
        <v>3.6036036036036001E-2</v>
      </c>
      <c r="AB8" s="16">
        <v>0.116666666666667</v>
      </c>
      <c r="AC8" s="16"/>
      <c r="AD8" s="16">
        <v>3.2258064516128997E-2</v>
      </c>
      <c r="AE8" s="16">
        <v>0</v>
      </c>
      <c r="AF8" s="16">
        <v>7.1428571428571397E-2</v>
      </c>
      <c r="AG8" s="16">
        <v>6.6666666666666693E-2</v>
      </c>
      <c r="AH8" s="16">
        <v>7.69230769230769E-2</v>
      </c>
      <c r="AI8" s="16">
        <v>0</v>
      </c>
      <c r="AJ8" s="16">
        <v>0.214285714285714</v>
      </c>
      <c r="AK8" s="16">
        <v>0.1</v>
      </c>
      <c r="AL8" s="16">
        <v>0.15</v>
      </c>
      <c r="AM8" s="16">
        <v>0</v>
      </c>
      <c r="AN8" s="16"/>
      <c r="AO8" s="16">
        <v>6.0975609756097601E-2</v>
      </c>
      <c r="AP8" s="16">
        <v>7.4999999999999997E-2</v>
      </c>
      <c r="AQ8" s="16">
        <v>3.5714285714285698E-2</v>
      </c>
      <c r="AR8" s="16">
        <v>0.11111111111111099</v>
      </c>
      <c r="AS8" s="16">
        <v>0.16666666666666699</v>
      </c>
      <c r="AT8" s="16">
        <v>0</v>
      </c>
      <c r="AU8" s="16"/>
      <c r="AV8" s="16" t="s">
        <v>134</v>
      </c>
      <c r="AW8" s="16" t="s">
        <v>134</v>
      </c>
      <c r="AX8" s="16">
        <v>0</v>
      </c>
      <c r="AY8" s="16">
        <v>0</v>
      </c>
      <c r="AZ8" s="16">
        <v>0</v>
      </c>
      <c r="BA8" s="16">
        <v>7.69230769230769E-2</v>
      </c>
      <c r="BB8" s="16">
        <v>4.3478260869565202E-2</v>
      </c>
      <c r="BC8" s="16">
        <v>0</v>
      </c>
      <c r="BD8" s="16">
        <v>0</v>
      </c>
      <c r="BE8" s="16">
        <v>0.133333333333333</v>
      </c>
      <c r="BF8" s="16">
        <v>0.230769230769231</v>
      </c>
      <c r="BG8" s="16">
        <v>0</v>
      </c>
      <c r="BH8" s="16">
        <v>0</v>
      </c>
      <c r="BI8" s="16">
        <v>0</v>
      </c>
      <c r="BJ8" s="16">
        <v>0</v>
      </c>
      <c r="BK8" s="16">
        <v>0</v>
      </c>
      <c r="BL8" s="16">
        <v>7.69230769230769E-2</v>
      </c>
      <c r="BM8" s="16">
        <v>0</v>
      </c>
      <c r="BN8" s="16">
        <v>0.25</v>
      </c>
      <c r="BO8" s="16"/>
      <c r="BP8" s="16">
        <v>7.9207920792079195E-2</v>
      </c>
      <c r="BQ8" s="16"/>
      <c r="BR8" s="16">
        <v>6.15384615384615E-2</v>
      </c>
      <c r="BS8" s="16"/>
      <c r="BT8" s="16">
        <v>7.69230769230769E-2</v>
      </c>
    </row>
    <row r="9" spans="2:72" ht="16" x14ac:dyDescent="0.2">
      <c r="B9" s="17" t="s">
        <v>246</v>
      </c>
      <c r="C9" s="16">
        <v>0.26162790697674398</v>
      </c>
      <c r="D9" s="16">
        <v>0.23404255319148901</v>
      </c>
      <c r="E9" s="16">
        <v>0.375</v>
      </c>
      <c r="F9" s="16">
        <v>0.5</v>
      </c>
      <c r="G9" s="16">
        <v>0.3125</v>
      </c>
      <c r="H9" s="16">
        <v>0</v>
      </c>
      <c r="I9" s="16">
        <v>0.2</v>
      </c>
      <c r="J9" s="16">
        <v>0.2</v>
      </c>
      <c r="K9" s="16">
        <v>0</v>
      </c>
      <c r="L9" s="16">
        <v>0.28000000000000003</v>
      </c>
      <c r="M9" s="16">
        <v>0.4</v>
      </c>
      <c r="N9" s="16">
        <v>0.28571428571428598</v>
      </c>
      <c r="O9" s="16">
        <v>0</v>
      </c>
      <c r="P9" s="16"/>
      <c r="Q9" s="16">
        <v>0.11111111111111099</v>
      </c>
      <c r="R9" s="16">
        <v>0.214285714285714</v>
      </c>
      <c r="S9" s="16">
        <v>6.6666666666666693E-2</v>
      </c>
      <c r="T9" s="16">
        <v>0.25</v>
      </c>
      <c r="U9" s="16">
        <v>0.4</v>
      </c>
      <c r="V9" s="16">
        <v>0.45</v>
      </c>
      <c r="W9" s="16">
        <v>0.17647058823529399</v>
      </c>
      <c r="X9" s="16">
        <v>0.27777777777777801</v>
      </c>
      <c r="Y9" s="16">
        <v>0.30952380952380998</v>
      </c>
      <c r="Z9" s="16"/>
      <c r="AA9" s="16">
        <v>0.24324324324324301</v>
      </c>
      <c r="AB9" s="16">
        <v>0.3</v>
      </c>
      <c r="AC9" s="16"/>
      <c r="AD9" s="16">
        <v>9.6774193548387094E-2</v>
      </c>
      <c r="AE9" s="16">
        <v>0.16666666666666699</v>
      </c>
      <c r="AF9" s="16">
        <v>0.28571428571428598</v>
      </c>
      <c r="AG9" s="16">
        <v>0.53333333333333299</v>
      </c>
      <c r="AH9" s="16">
        <v>0.38461538461538503</v>
      </c>
      <c r="AI9" s="16">
        <v>0.16666666666666699</v>
      </c>
      <c r="AJ9" s="16">
        <v>0.35714285714285698</v>
      </c>
      <c r="AK9" s="16">
        <v>0.4</v>
      </c>
      <c r="AL9" s="16">
        <v>0.2</v>
      </c>
      <c r="AM9" s="16">
        <v>0.29166666666666702</v>
      </c>
      <c r="AN9" s="16"/>
      <c r="AO9" s="16">
        <v>0.219512195121951</v>
      </c>
      <c r="AP9" s="16">
        <v>0.32500000000000001</v>
      </c>
      <c r="AQ9" s="16">
        <v>0.25</v>
      </c>
      <c r="AR9" s="16">
        <v>0.44444444444444398</v>
      </c>
      <c r="AS9" s="16">
        <v>0.16666666666666699</v>
      </c>
      <c r="AT9" s="16">
        <v>0.33333333333333298</v>
      </c>
      <c r="AU9" s="16"/>
      <c r="AV9" s="16" t="s">
        <v>134</v>
      </c>
      <c r="AW9" s="16" t="s">
        <v>134</v>
      </c>
      <c r="AX9" s="16">
        <v>0.18181818181818199</v>
      </c>
      <c r="AY9" s="16">
        <v>0</v>
      </c>
      <c r="AZ9" s="16">
        <v>0</v>
      </c>
      <c r="BA9" s="16">
        <v>0.30769230769230799</v>
      </c>
      <c r="BB9" s="16">
        <v>0.30434782608695699</v>
      </c>
      <c r="BC9" s="16">
        <v>0.25</v>
      </c>
      <c r="BD9" s="16">
        <v>0.5</v>
      </c>
      <c r="BE9" s="16">
        <v>0.16666666666666699</v>
      </c>
      <c r="BF9" s="16">
        <v>0.15384615384615399</v>
      </c>
      <c r="BG9" s="16">
        <v>0</v>
      </c>
      <c r="BH9" s="16">
        <v>0.36842105263157898</v>
      </c>
      <c r="BI9" s="16">
        <v>0</v>
      </c>
      <c r="BJ9" s="16">
        <v>0.33333333333333298</v>
      </c>
      <c r="BK9" s="16">
        <v>0.27272727272727298</v>
      </c>
      <c r="BL9" s="16">
        <v>0.38461538461538503</v>
      </c>
      <c r="BM9" s="16">
        <v>0.28571428571428598</v>
      </c>
      <c r="BN9" s="16">
        <v>0.25</v>
      </c>
      <c r="BO9" s="16"/>
      <c r="BP9" s="16">
        <v>0.25742574257425699</v>
      </c>
      <c r="BQ9" s="16"/>
      <c r="BR9" s="16">
        <v>0.253846153846154</v>
      </c>
      <c r="BS9" s="16"/>
      <c r="BT9" s="16">
        <v>0.29487179487179499</v>
      </c>
    </row>
    <row r="10" spans="2:72" ht="16" x14ac:dyDescent="0.2">
      <c r="B10" s="17" t="s">
        <v>247</v>
      </c>
      <c r="C10" s="16">
        <v>0.23837209302325599</v>
      </c>
      <c r="D10" s="16">
        <v>0.27659574468085102</v>
      </c>
      <c r="E10" s="16">
        <v>0.16666666666666699</v>
      </c>
      <c r="F10" s="16">
        <v>0.33333333333333298</v>
      </c>
      <c r="G10" s="16">
        <v>0.125</v>
      </c>
      <c r="H10" s="16">
        <v>0.375</v>
      </c>
      <c r="I10" s="16">
        <v>0.2</v>
      </c>
      <c r="J10" s="16">
        <v>0.33333333333333298</v>
      </c>
      <c r="K10" s="16">
        <v>0</v>
      </c>
      <c r="L10" s="16">
        <v>0.2</v>
      </c>
      <c r="M10" s="16">
        <v>0.4</v>
      </c>
      <c r="N10" s="16">
        <v>0.14285714285714299</v>
      </c>
      <c r="O10" s="16">
        <v>0.33333333333333298</v>
      </c>
      <c r="P10" s="16"/>
      <c r="Q10" s="16">
        <v>0.16666666666666699</v>
      </c>
      <c r="R10" s="16">
        <v>0.14285714285714299</v>
      </c>
      <c r="S10" s="16">
        <v>0.33333333333333298</v>
      </c>
      <c r="T10" s="16">
        <v>0.5</v>
      </c>
      <c r="U10" s="16">
        <v>0.2</v>
      </c>
      <c r="V10" s="16">
        <v>0.15</v>
      </c>
      <c r="W10" s="16">
        <v>0.41176470588235298</v>
      </c>
      <c r="X10" s="16">
        <v>0.11111111111111099</v>
      </c>
      <c r="Y10" s="16">
        <v>0.238095238095238</v>
      </c>
      <c r="Z10" s="16"/>
      <c r="AA10" s="16">
        <v>0.26126126126126098</v>
      </c>
      <c r="AB10" s="16">
        <v>0.2</v>
      </c>
      <c r="AC10" s="16"/>
      <c r="AD10" s="16">
        <v>0.25806451612903197</v>
      </c>
      <c r="AE10" s="16">
        <v>0.25</v>
      </c>
      <c r="AF10" s="16">
        <v>0.28571428571428598</v>
      </c>
      <c r="AG10" s="16">
        <v>6.6666666666666693E-2</v>
      </c>
      <c r="AH10" s="16">
        <v>0.30769230769230799</v>
      </c>
      <c r="AI10" s="16">
        <v>0.27777777777777801</v>
      </c>
      <c r="AJ10" s="16">
        <v>0.28571428571428598</v>
      </c>
      <c r="AK10" s="16">
        <v>0.3</v>
      </c>
      <c r="AL10" s="16">
        <v>0.2</v>
      </c>
      <c r="AM10" s="16">
        <v>0.20833333333333301</v>
      </c>
      <c r="AN10" s="16"/>
      <c r="AO10" s="16">
        <v>0.23170731707317099</v>
      </c>
      <c r="AP10" s="16">
        <v>0.22500000000000001</v>
      </c>
      <c r="AQ10" s="16">
        <v>0.214285714285714</v>
      </c>
      <c r="AR10" s="16">
        <v>0.33333333333333298</v>
      </c>
      <c r="AS10" s="16">
        <v>0.5</v>
      </c>
      <c r="AT10" s="16">
        <v>0.16666666666666699</v>
      </c>
      <c r="AU10" s="16"/>
      <c r="AV10" s="16" t="s">
        <v>134</v>
      </c>
      <c r="AW10" s="16" t="s">
        <v>134</v>
      </c>
      <c r="AX10" s="16">
        <v>0.18181818181818199</v>
      </c>
      <c r="AY10" s="16">
        <v>0.5</v>
      </c>
      <c r="AZ10" s="16">
        <v>0.66666666666666696</v>
      </c>
      <c r="BA10" s="16">
        <v>0.230769230769231</v>
      </c>
      <c r="BB10" s="16">
        <v>0.217391304347826</v>
      </c>
      <c r="BC10" s="16">
        <v>0.25</v>
      </c>
      <c r="BD10" s="16">
        <v>0.25</v>
      </c>
      <c r="BE10" s="16">
        <v>0.2</v>
      </c>
      <c r="BF10" s="16">
        <v>0.30769230769230799</v>
      </c>
      <c r="BG10" s="16">
        <v>0.75</v>
      </c>
      <c r="BH10" s="16">
        <v>0.26315789473684198</v>
      </c>
      <c r="BI10" s="16">
        <v>0</v>
      </c>
      <c r="BJ10" s="16">
        <v>0.16666666666666699</v>
      </c>
      <c r="BK10" s="16">
        <v>0.18181818181818199</v>
      </c>
      <c r="BL10" s="16">
        <v>0.30769230769230799</v>
      </c>
      <c r="BM10" s="16">
        <v>0</v>
      </c>
      <c r="BN10" s="16">
        <v>0</v>
      </c>
      <c r="BO10" s="16"/>
      <c r="BP10" s="16">
        <v>0.237623762376238</v>
      </c>
      <c r="BQ10" s="16"/>
      <c r="BR10" s="16">
        <v>0.253846153846154</v>
      </c>
      <c r="BS10" s="16"/>
      <c r="BT10" s="16">
        <v>0.230769230769231</v>
      </c>
    </row>
    <row r="11" spans="2:72" ht="16" x14ac:dyDescent="0.2">
      <c r="B11" s="17" t="s">
        <v>248</v>
      </c>
      <c r="C11" s="16">
        <v>0.25581395348837199</v>
      </c>
      <c r="D11" s="16">
        <v>0.29787234042553201</v>
      </c>
      <c r="E11" s="16">
        <v>0.25</v>
      </c>
      <c r="F11" s="16">
        <v>0</v>
      </c>
      <c r="G11" s="16">
        <v>0.25</v>
      </c>
      <c r="H11" s="16">
        <v>0.25</v>
      </c>
      <c r="I11" s="16">
        <v>0.4</v>
      </c>
      <c r="J11" s="16">
        <v>0.2</v>
      </c>
      <c r="K11" s="16">
        <v>1</v>
      </c>
      <c r="L11" s="16">
        <v>0.28000000000000003</v>
      </c>
      <c r="M11" s="16">
        <v>0</v>
      </c>
      <c r="N11" s="16">
        <v>0</v>
      </c>
      <c r="O11" s="16">
        <v>0.33333333333333298</v>
      </c>
      <c r="P11" s="16"/>
      <c r="Q11" s="16">
        <v>0.16666666666666699</v>
      </c>
      <c r="R11" s="16">
        <v>0.28571428571428598</v>
      </c>
      <c r="S11" s="16">
        <v>0.4</v>
      </c>
      <c r="T11" s="16">
        <v>0.16666666666666699</v>
      </c>
      <c r="U11" s="16">
        <v>0.2</v>
      </c>
      <c r="V11" s="16">
        <v>0.35</v>
      </c>
      <c r="W11" s="16">
        <v>0.17647058823529399</v>
      </c>
      <c r="X11" s="16">
        <v>0.27777777777777801</v>
      </c>
      <c r="Y11" s="16">
        <v>0.26190476190476197</v>
      </c>
      <c r="Z11" s="16"/>
      <c r="AA11" s="16">
        <v>0.25225225225225201</v>
      </c>
      <c r="AB11" s="16">
        <v>0.266666666666667</v>
      </c>
      <c r="AC11" s="16"/>
      <c r="AD11" s="16">
        <v>0.19354838709677399</v>
      </c>
      <c r="AE11" s="16">
        <v>0.33333333333333298</v>
      </c>
      <c r="AF11" s="16">
        <v>0.214285714285714</v>
      </c>
      <c r="AG11" s="16">
        <v>0.2</v>
      </c>
      <c r="AH11" s="16">
        <v>0.230769230769231</v>
      </c>
      <c r="AI11" s="16">
        <v>0.44444444444444398</v>
      </c>
      <c r="AJ11" s="16">
        <v>7.1428571428571397E-2</v>
      </c>
      <c r="AK11" s="16">
        <v>0.1</v>
      </c>
      <c r="AL11" s="16">
        <v>0.3</v>
      </c>
      <c r="AM11" s="16">
        <v>0.33333333333333298</v>
      </c>
      <c r="AN11" s="16"/>
      <c r="AO11" s="16">
        <v>0.292682926829268</v>
      </c>
      <c r="AP11" s="16">
        <v>0.22500000000000001</v>
      </c>
      <c r="AQ11" s="16">
        <v>0.32142857142857101</v>
      </c>
      <c r="AR11" s="16">
        <v>0.11111111111111099</v>
      </c>
      <c r="AS11" s="16">
        <v>0.16666666666666699</v>
      </c>
      <c r="AT11" s="16">
        <v>0</v>
      </c>
      <c r="AU11" s="16"/>
      <c r="AV11" s="16" t="s">
        <v>134</v>
      </c>
      <c r="AW11" s="16" t="s">
        <v>134</v>
      </c>
      <c r="AX11" s="16">
        <v>0.36363636363636398</v>
      </c>
      <c r="AY11" s="16">
        <v>0.5</v>
      </c>
      <c r="AZ11" s="16">
        <v>0</v>
      </c>
      <c r="BA11" s="16">
        <v>0.38461538461538503</v>
      </c>
      <c r="BB11" s="16">
        <v>0.26086956521739102</v>
      </c>
      <c r="BC11" s="16">
        <v>0</v>
      </c>
      <c r="BD11" s="16">
        <v>0</v>
      </c>
      <c r="BE11" s="16">
        <v>0.266666666666667</v>
      </c>
      <c r="BF11" s="16">
        <v>0.15384615384615399</v>
      </c>
      <c r="BG11" s="16">
        <v>0.25</v>
      </c>
      <c r="BH11" s="16">
        <v>0.26315789473684198</v>
      </c>
      <c r="BI11" s="16">
        <v>0</v>
      </c>
      <c r="BJ11" s="16">
        <v>0.33333333333333298</v>
      </c>
      <c r="BK11" s="16">
        <v>0.45454545454545497</v>
      </c>
      <c r="BL11" s="16">
        <v>0.15384615384615399</v>
      </c>
      <c r="BM11" s="16">
        <v>0.28571428571428598</v>
      </c>
      <c r="BN11" s="16">
        <v>0.25</v>
      </c>
      <c r="BO11" s="16"/>
      <c r="BP11" s="16">
        <v>0.26732673267326701</v>
      </c>
      <c r="BQ11" s="16"/>
      <c r="BR11" s="16">
        <v>0.246153846153846</v>
      </c>
      <c r="BS11" s="16"/>
      <c r="BT11" s="16">
        <v>0.256410256410256</v>
      </c>
    </row>
    <row r="12" spans="2:72" ht="16" x14ac:dyDescent="0.2">
      <c r="B12" s="17" t="s">
        <v>249</v>
      </c>
      <c r="C12" s="16">
        <v>0.13953488372093001</v>
      </c>
      <c r="D12" s="16">
        <v>0.10638297872340401</v>
      </c>
      <c r="E12" s="16">
        <v>0.16666666666666699</v>
      </c>
      <c r="F12" s="16">
        <v>0</v>
      </c>
      <c r="G12" s="16">
        <v>0.125</v>
      </c>
      <c r="H12" s="16">
        <v>0.125</v>
      </c>
      <c r="I12" s="16">
        <v>0.133333333333333</v>
      </c>
      <c r="J12" s="16">
        <v>0.2</v>
      </c>
      <c r="K12" s="16">
        <v>0</v>
      </c>
      <c r="L12" s="16">
        <v>0.16</v>
      </c>
      <c r="M12" s="16">
        <v>0.2</v>
      </c>
      <c r="N12" s="16">
        <v>0.28571428571428598</v>
      </c>
      <c r="O12" s="16">
        <v>0</v>
      </c>
      <c r="P12" s="16"/>
      <c r="Q12" s="16">
        <v>0.44444444444444398</v>
      </c>
      <c r="R12" s="16">
        <v>0.28571428571428598</v>
      </c>
      <c r="S12" s="16">
        <v>0</v>
      </c>
      <c r="T12" s="16">
        <v>8.3333333333333301E-2</v>
      </c>
      <c r="U12" s="16">
        <v>6.6666666666666693E-2</v>
      </c>
      <c r="V12" s="16">
        <v>0.05</v>
      </c>
      <c r="W12" s="16">
        <v>0.17647058823529399</v>
      </c>
      <c r="X12" s="16">
        <v>5.5555555555555601E-2</v>
      </c>
      <c r="Y12" s="16">
        <v>9.5238095238095205E-2</v>
      </c>
      <c r="Z12" s="16"/>
      <c r="AA12" s="16">
        <v>0.162162162162162</v>
      </c>
      <c r="AB12" s="16">
        <v>8.3333333333333301E-2</v>
      </c>
      <c r="AC12" s="16"/>
      <c r="AD12" s="16">
        <v>0.35483870967741898</v>
      </c>
      <c r="AE12" s="16">
        <v>0.16666666666666699</v>
      </c>
      <c r="AF12" s="16">
        <v>0.14285714285714299</v>
      </c>
      <c r="AG12" s="16">
        <v>0</v>
      </c>
      <c r="AH12" s="16">
        <v>0</v>
      </c>
      <c r="AI12" s="16">
        <v>0.11111111111111099</v>
      </c>
      <c r="AJ12" s="16">
        <v>7.1428571428571397E-2</v>
      </c>
      <c r="AK12" s="16">
        <v>0.1</v>
      </c>
      <c r="AL12" s="16">
        <v>0.1</v>
      </c>
      <c r="AM12" s="16">
        <v>0.125</v>
      </c>
      <c r="AN12" s="16"/>
      <c r="AO12" s="16">
        <v>0.134146341463415</v>
      </c>
      <c r="AP12" s="16">
        <v>0.125</v>
      </c>
      <c r="AQ12" s="16">
        <v>0.17857142857142899</v>
      </c>
      <c r="AR12" s="16">
        <v>0</v>
      </c>
      <c r="AS12" s="16">
        <v>0</v>
      </c>
      <c r="AT12" s="16">
        <v>0.5</v>
      </c>
      <c r="AU12" s="16"/>
      <c r="AV12" s="16" t="s">
        <v>134</v>
      </c>
      <c r="AW12" s="16" t="s">
        <v>134</v>
      </c>
      <c r="AX12" s="16">
        <v>0.27272727272727298</v>
      </c>
      <c r="AY12" s="16">
        <v>0</v>
      </c>
      <c r="AZ12" s="16">
        <v>0.33333333333333298</v>
      </c>
      <c r="BA12" s="16">
        <v>0</v>
      </c>
      <c r="BB12" s="16">
        <v>0.13043478260869601</v>
      </c>
      <c r="BC12" s="16">
        <v>0.5</v>
      </c>
      <c r="BD12" s="16">
        <v>0.125</v>
      </c>
      <c r="BE12" s="16">
        <v>0.2</v>
      </c>
      <c r="BF12" s="16">
        <v>7.69230769230769E-2</v>
      </c>
      <c r="BG12" s="16">
        <v>0</v>
      </c>
      <c r="BH12" s="16">
        <v>0.105263157894737</v>
      </c>
      <c r="BI12" s="16">
        <v>1</v>
      </c>
      <c r="BJ12" s="16">
        <v>0.16666666666666699</v>
      </c>
      <c r="BK12" s="16">
        <v>0</v>
      </c>
      <c r="BL12" s="16">
        <v>7.69230769230769E-2</v>
      </c>
      <c r="BM12" s="16">
        <v>0.14285714285714299</v>
      </c>
      <c r="BN12" s="16">
        <v>0.25</v>
      </c>
      <c r="BO12" s="16"/>
      <c r="BP12" s="16">
        <v>0.118811881188119</v>
      </c>
      <c r="BQ12" s="16"/>
      <c r="BR12" s="16">
        <v>0.138461538461538</v>
      </c>
      <c r="BS12" s="16"/>
      <c r="BT12" s="16">
        <v>0.115384615384615</v>
      </c>
    </row>
    <row r="13" spans="2:72" ht="16" x14ac:dyDescent="0.2">
      <c r="B13" s="17" t="s">
        <v>122</v>
      </c>
      <c r="C13" s="16">
        <v>4.0697674418604703E-2</v>
      </c>
      <c r="D13" s="16">
        <v>2.1276595744680899E-2</v>
      </c>
      <c r="E13" s="16">
        <v>4.1666666666666699E-2</v>
      </c>
      <c r="F13" s="16">
        <v>0</v>
      </c>
      <c r="G13" s="16">
        <v>0</v>
      </c>
      <c r="H13" s="16">
        <v>0.25</v>
      </c>
      <c r="I13" s="16">
        <v>0</v>
      </c>
      <c r="J13" s="16">
        <v>6.6666666666666693E-2</v>
      </c>
      <c r="K13" s="16">
        <v>0</v>
      </c>
      <c r="L13" s="16">
        <v>0.04</v>
      </c>
      <c r="M13" s="16">
        <v>0</v>
      </c>
      <c r="N13" s="16">
        <v>0</v>
      </c>
      <c r="O13" s="16">
        <v>0.33333333333333298</v>
      </c>
      <c r="P13" s="16"/>
      <c r="Q13" s="16">
        <v>5.5555555555555601E-2</v>
      </c>
      <c r="R13" s="16">
        <v>7.1428571428571397E-2</v>
      </c>
      <c r="S13" s="16">
        <v>0.2</v>
      </c>
      <c r="T13" s="16">
        <v>0</v>
      </c>
      <c r="U13" s="16">
        <v>0</v>
      </c>
      <c r="V13" s="16">
        <v>0</v>
      </c>
      <c r="W13" s="16">
        <v>0</v>
      </c>
      <c r="X13" s="16">
        <v>0</v>
      </c>
      <c r="Y13" s="16">
        <v>4.7619047619047603E-2</v>
      </c>
      <c r="Z13" s="16"/>
      <c r="AA13" s="16">
        <v>4.5045045045045001E-2</v>
      </c>
      <c r="AB13" s="16">
        <v>3.3333333333333298E-2</v>
      </c>
      <c r="AC13" s="16"/>
      <c r="AD13" s="16">
        <v>6.4516129032258104E-2</v>
      </c>
      <c r="AE13" s="16">
        <v>8.3333333333333301E-2</v>
      </c>
      <c r="AF13" s="16">
        <v>0</v>
      </c>
      <c r="AG13" s="16">
        <v>0.133333333333333</v>
      </c>
      <c r="AH13" s="16">
        <v>0</v>
      </c>
      <c r="AI13" s="16">
        <v>0</v>
      </c>
      <c r="AJ13" s="16">
        <v>0</v>
      </c>
      <c r="AK13" s="16">
        <v>0</v>
      </c>
      <c r="AL13" s="16">
        <v>0.05</v>
      </c>
      <c r="AM13" s="16">
        <v>4.1666666666666699E-2</v>
      </c>
      <c r="AN13" s="16"/>
      <c r="AO13" s="16">
        <v>6.0975609756097601E-2</v>
      </c>
      <c r="AP13" s="16">
        <v>2.5000000000000001E-2</v>
      </c>
      <c r="AQ13" s="16">
        <v>0</v>
      </c>
      <c r="AR13" s="16">
        <v>0</v>
      </c>
      <c r="AS13" s="16">
        <v>0</v>
      </c>
      <c r="AT13" s="16">
        <v>0</v>
      </c>
      <c r="AU13" s="16"/>
      <c r="AV13" s="16" t="s">
        <v>134</v>
      </c>
      <c r="AW13" s="16" t="s">
        <v>134</v>
      </c>
      <c r="AX13" s="16">
        <v>0</v>
      </c>
      <c r="AY13" s="16">
        <v>0</v>
      </c>
      <c r="AZ13" s="16">
        <v>0</v>
      </c>
      <c r="BA13" s="16">
        <v>0</v>
      </c>
      <c r="BB13" s="16">
        <v>4.3478260869565202E-2</v>
      </c>
      <c r="BC13" s="16">
        <v>0</v>
      </c>
      <c r="BD13" s="16">
        <v>0.125</v>
      </c>
      <c r="BE13" s="16">
        <v>3.3333333333333298E-2</v>
      </c>
      <c r="BF13" s="16">
        <v>7.69230769230769E-2</v>
      </c>
      <c r="BG13" s="16">
        <v>0</v>
      </c>
      <c r="BH13" s="16">
        <v>0</v>
      </c>
      <c r="BI13" s="16">
        <v>0</v>
      </c>
      <c r="BJ13" s="16">
        <v>0</v>
      </c>
      <c r="BK13" s="16">
        <v>9.0909090909090898E-2</v>
      </c>
      <c r="BL13" s="16">
        <v>0</v>
      </c>
      <c r="BM13" s="16">
        <v>0.28571428571428598</v>
      </c>
      <c r="BN13" s="16">
        <v>0</v>
      </c>
      <c r="BO13" s="16"/>
      <c r="BP13" s="16">
        <v>3.9603960396039598E-2</v>
      </c>
      <c r="BQ13" s="16"/>
      <c r="BR13" s="16">
        <v>4.6153846153846198E-2</v>
      </c>
      <c r="BS13" s="16"/>
      <c r="BT13" s="16">
        <v>2.5641025641025599E-2</v>
      </c>
    </row>
    <row r="14" spans="2:72" ht="16" x14ac:dyDescent="0.2">
      <c r="B14" s="17" t="s">
        <v>250</v>
      </c>
      <c r="C14" s="20">
        <v>0.32558139534883701</v>
      </c>
      <c r="D14" s="20">
        <v>0.29787234042553201</v>
      </c>
      <c r="E14" s="20">
        <v>0.375</v>
      </c>
      <c r="F14" s="20">
        <v>0.66666666666666696</v>
      </c>
      <c r="G14" s="20">
        <v>0.5</v>
      </c>
      <c r="H14" s="20">
        <v>0</v>
      </c>
      <c r="I14" s="20">
        <v>0.266666666666667</v>
      </c>
      <c r="J14" s="20">
        <v>0.2</v>
      </c>
      <c r="K14" s="20">
        <v>0</v>
      </c>
      <c r="L14" s="20">
        <v>0.32</v>
      </c>
      <c r="M14" s="20">
        <v>0.4</v>
      </c>
      <c r="N14" s="20">
        <v>0.57142857142857095</v>
      </c>
      <c r="O14" s="20">
        <v>0</v>
      </c>
      <c r="P14" s="20"/>
      <c r="Q14" s="20">
        <v>0.16666666666666699</v>
      </c>
      <c r="R14" s="20">
        <v>0.214285714285714</v>
      </c>
      <c r="S14" s="20">
        <v>6.6666666666666693E-2</v>
      </c>
      <c r="T14" s="20">
        <v>0.25</v>
      </c>
      <c r="U14" s="20">
        <v>0.53333333333333299</v>
      </c>
      <c r="V14" s="20">
        <v>0.45</v>
      </c>
      <c r="W14" s="20">
        <v>0.23529411764705899</v>
      </c>
      <c r="X14" s="20">
        <v>0.55555555555555602</v>
      </c>
      <c r="Y14" s="20">
        <v>0.35714285714285698</v>
      </c>
      <c r="Z14" s="20"/>
      <c r="AA14" s="20">
        <v>0.27927927927927898</v>
      </c>
      <c r="AB14" s="20">
        <v>0.41666666666666702</v>
      </c>
      <c r="AC14" s="20"/>
      <c r="AD14" s="20">
        <v>0.12903225806451599</v>
      </c>
      <c r="AE14" s="20">
        <v>0.16666666666666699</v>
      </c>
      <c r="AF14" s="20">
        <v>0.35714285714285698</v>
      </c>
      <c r="AG14" s="20">
        <v>0.6</v>
      </c>
      <c r="AH14" s="20">
        <v>0.46153846153846201</v>
      </c>
      <c r="AI14" s="20">
        <v>0.16666666666666699</v>
      </c>
      <c r="AJ14" s="20">
        <v>0.57142857142857095</v>
      </c>
      <c r="AK14" s="20">
        <v>0.5</v>
      </c>
      <c r="AL14" s="20">
        <v>0.35</v>
      </c>
      <c r="AM14" s="20">
        <v>0.29166666666666702</v>
      </c>
      <c r="AN14" s="20"/>
      <c r="AO14" s="20">
        <v>0.28048780487804897</v>
      </c>
      <c r="AP14" s="20">
        <v>0.4</v>
      </c>
      <c r="AQ14" s="20">
        <v>0.28571428571428598</v>
      </c>
      <c r="AR14" s="20">
        <v>0.55555555555555602</v>
      </c>
      <c r="AS14" s="20">
        <v>0.33333333333333298</v>
      </c>
      <c r="AT14" s="20">
        <v>0.33333333333333298</v>
      </c>
      <c r="AU14" s="20"/>
      <c r="AV14" s="20" t="s">
        <v>134</v>
      </c>
      <c r="AW14" s="20" t="s">
        <v>134</v>
      </c>
      <c r="AX14" s="20">
        <v>0.18181818181818199</v>
      </c>
      <c r="AY14" s="20">
        <v>0</v>
      </c>
      <c r="AZ14" s="20">
        <v>0</v>
      </c>
      <c r="BA14" s="20">
        <v>0.38461538461538503</v>
      </c>
      <c r="BB14" s="20">
        <v>0.34782608695652201</v>
      </c>
      <c r="BC14" s="20">
        <v>0.25</v>
      </c>
      <c r="BD14" s="20">
        <v>0.5</v>
      </c>
      <c r="BE14" s="20">
        <v>0.3</v>
      </c>
      <c r="BF14" s="20">
        <v>0.38461538461538503</v>
      </c>
      <c r="BG14" s="20">
        <v>0</v>
      </c>
      <c r="BH14" s="20">
        <v>0.36842105263157898</v>
      </c>
      <c r="BI14" s="20">
        <v>0</v>
      </c>
      <c r="BJ14" s="20">
        <v>0.33333333333333298</v>
      </c>
      <c r="BK14" s="20">
        <v>0.27272727272727298</v>
      </c>
      <c r="BL14" s="20">
        <v>0.46153846153846201</v>
      </c>
      <c r="BM14" s="20">
        <v>0.28571428571428598</v>
      </c>
      <c r="BN14" s="20">
        <v>0.5</v>
      </c>
      <c r="BO14" s="20"/>
      <c r="BP14" s="20">
        <v>0.33663366336633699</v>
      </c>
      <c r="BQ14" s="20"/>
      <c r="BR14" s="20">
        <v>0.31538461538461499</v>
      </c>
      <c r="BS14" s="20"/>
      <c r="BT14" s="20">
        <v>0.37179487179487197</v>
      </c>
    </row>
    <row r="15" spans="2:72" ht="16" x14ac:dyDescent="0.2">
      <c r="B15" s="17" t="s">
        <v>251</v>
      </c>
      <c r="C15" s="20">
        <v>0.39534883720930197</v>
      </c>
      <c r="D15" s="20">
        <v>0.40425531914893598</v>
      </c>
      <c r="E15" s="20">
        <v>0.41666666666666702</v>
      </c>
      <c r="F15" s="20">
        <v>0</v>
      </c>
      <c r="G15" s="20">
        <v>0.375</v>
      </c>
      <c r="H15" s="20">
        <v>0.375</v>
      </c>
      <c r="I15" s="20">
        <v>0.53333333333333299</v>
      </c>
      <c r="J15" s="20">
        <v>0.4</v>
      </c>
      <c r="K15" s="20">
        <v>1</v>
      </c>
      <c r="L15" s="20">
        <v>0.44</v>
      </c>
      <c r="M15" s="20">
        <v>0.2</v>
      </c>
      <c r="N15" s="20">
        <v>0.28571428571428598</v>
      </c>
      <c r="O15" s="20">
        <v>0.33333333333333298</v>
      </c>
      <c r="P15" s="20"/>
      <c r="Q15" s="20">
        <v>0.61111111111111105</v>
      </c>
      <c r="R15" s="20">
        <v>0.57142857142857095</v>
      </c>
      <c r="S15" s="20">
        <v>0.4</v>
      </c>
      <c r="T15" s="20">
        <v>0.25</v>
      </c>
      <c r="U15" s="20">
        <v>0.266666666666667</v>
      </c>
      <c r="V15" s="20">
        <v>0.4</v>
      </c>
      <c r="W15" s="20">
        <v>0.35294117647058798</v>
      </c>
      <c r="X15" s="20">
        <v>0.33333333333333298</v>
      </c>
      <c r="Y15" s="20">
        <v>0.35714285714285698</v>
      </c>
      <c r="Z15" s="20"/>
      <c r="AA15" s="20">
        <v>0.41441441441441401</v>
      </c>
      <c r="AB15" s="20">
        <v>0.35</v>
      </c>
      <c r="AC15" s="20"/>
      <c r="AD15" s="20">
        <v>0.54838709677419395</v>
      </c>
      <c r="AE15" s="20">
        <v>0.5</v>
      </c>
      <c r="AF15" s="20">
        <v>0.35714285714285698</v>
      </c>
      <c r="AG15" s="20">
        <v>0.2</v>
      </c>
      <c r="AH15" s="20">
        <v>0.230769230769231</v>
      </c>
      <c r="AI15" s="20">
        <v>0.55555555555555602</v>
      </c>
      <c r="AJ15" s="20">
        <v>0.14285714285714299</v>
      </c>
      <c r="AK15" s="20">
        <v>0.2</v>
      </c>
      <c r="AL15" s="20">
        <v>0.4</v>
      </c>
      <c r="AM15" s="20">
        <v>0.45833333333333298</v>
      </c>
      <c r="AN15" s="20"/>
      <c r="AO15" s="20">
        <v>0.42682926829268297</v>
      </c>
      <c r="AP15" s="20">
        <v>0.35</v>
      </c>
      <c r="AQ15" s="20">
        <v>0.5</v>
      </c>
      <c r="AR15" s="20">
        <v>0.11111111111111099</v>
      </c>
      <c r="AS15" s="20">
        <v>0.16666666666666699</v>
      </c>
      <c r="AT15" s="20">
        <v>0.5</v>
      </c>
      <c r="AU15" s="20"/>
      <c r="AV15" s="20" t="s">
        <v>134</v>
      </c>
      <c r="AW15" s="20" t="s">
        <v>134</v>
      </c>
      <c r="AX15" s="20">
        <v>0.63636363636363602</v>
      </c>
      <c r="AY15" s="20">
        <v>0.5</v>
      </c>
      <c r="AZ15" s="20">
        <v>0.33333333333333298</v>
      </c>
      <c r="BA15" s="20">
        <v>0.38461538461538503</v>
      </c>
      <c r="BB15" s="20">
        <v>0.39130434782608697</v>
      </c>
      <c r="BC15" s="20">
        <v>0.5</v>
      </c>
      <c r="BD15" s="20">
        <v>0.125</v>
      </c>
      <c r="BE15" s="20">
        <v>0.46666666666666701</v>
      </c>
      <c r="BF15" s="20">
        <v>0.230769230769231</v>
      </c>
      <c r="BG15" s="20">
        <v>0.25</v>
      </c>
      <c r="BH15" s="20">
        <v>0.36842105263157898</v>
      </c>
      <c r="BI15" s="20">
        <v>1</v>
      </c>
      <c r="BJ15" s="20">
        <v>0.5</v>
      </c>
      <c r="BK15" s="20">
        <v>0.45454545454545497</v>
      </c>
      <c r="BL15" s="20">
        <v>0.230769230769231</v>
      </c>
      <c r="BM15" s="20">
        <v>0.42857142857142899</v>
      </c>
      <c r="BN15" s="20">
        <v>0.5</v>
      </c>
      <c r="BO15" s="20"/>
      <c r="BP15" s="20">
        <v>0.38613861386138598</v>
      </c>
      <c r="BQ15" s="20"/>
      <c r="BR15" s="20">
        <v>0.38461538461538503</v>
      </c>
      <c r="BS15" s="20"/>
      <c r="BT15" s="20">
        <v>0.37179487179487197</v>
      </c>
    </row>
    <row r="16" spans="2:72" ht="16" x14ac:dyDescent="0.2">
      <c r="B16" s="17" t="s">
        <v>252</v>
      </c>
      <c r="C16" s="21">
        <v>-6.9767441860465101E-2</v>
      </c>
      <c r="D16" s="21">
        <v>-0.10638297872340401</v>
      </c>
      <c r="E16" s="21">
        <v>-4.1666666666666602E-2</v>
      </c>
      <c r="F16" s="21">
        <v>0.66666666666666696</v>
      </c>
      <c r="G16" s="21">
        <v>0.125</v>
      </c>
      <c r="H16" s="21">
        <v>-0.375</v>
      </c>
      <c r="I16" s="21">
        <v>-0.266666666666667</v>
      </c>
      <c r="J16" s="21">
        <v>-0.2</v>
      </c>
      <c r="K16" s="21">
        <v>-1</v>
      </c>
      <c r="L16" s="21">
        <v>-0.12</v>
      </c>
      <c r="M16" s="21">
        <v>0.2</v>
      </c>
      <c r="N16" s="21">
        <v>0.28571428571428598</v>
      </c>
      <c r="O16" s="21">
        <v>-0.33333333333333298</v>
      </c>
      <c r="P16" s="21"/>
      <c r="Q16" s="21">
        <v>-0.44444444444444398</v>
      </c>
      <c r="R16" s="21">
        <v>-0.35714285714285698</v>
      </c>
      <c r="S16" s="21">
        <v>-0.33333333333333298</v>
      </c>
      <c r="T16" s="21">
        <v>0</v>
      </c>
      <c r="U16" s="21">
        <v>0.266666666666667</v>
      </c>
      <c r="V16" s="21">
        <v>0.05</v>
      </c>
      <c r="W16" s="21">
        <v>-0.11764705882352899</v>
      </c>
      <c r="X16" s="21">
        <v>0.22222222222222199</v>
      </c>
      <c r="Y16" s="21">
        <v>0</v>
      </c>
      <c r="Z16" s="21"/>
      <c r="AA16" s="21">
        <v>-0.135135135135135</v>
      </c>
      <c r="AB16" s="21">
        <v>6.6666666666666693E-2</v>
      </c>
      <c r="AC16" s="21"/>
      <c r="AD16" s="21">
        <v>-0.41935483870967699</v>
      </c>
      <c r="AE16" s="21">
        <v>-0.33333333333333298</v>
      </c>
      <c r="AF16" s="21">
        <v>0</v>
      </c>
      <c r="AG16" s="21">
        <v>0.4</v>
      </c>
      <c r="AH16" s="21">
        <v>0.230769230769231</v>
      </c>
      <c r="AI16" s="21">
        <v>-0.38888888888888901</v>
      </c>
      <c r="AJ16" s="21">
        <v>0.42857142857142899</v>
      </c>
      <c r="AK16" s="21">
        <v>0.3</v>
      </c>
      <c r="AL16" s="21">
        <v>-0.05</v>
      </c>
      <c r="AM16" s="21">
        <v>-0.16666666666666699</v>
      </c>
      <c r="AN16" s="21"/>
      <c r="AO16" s="21">
        <v>-0.146341463414634</v>
      </c>
      <c r="AP16" s="21">
        <v>0.05</v>
      </c>
      <c r="AQ16" s="21">
        <v>-0.214285714285714</v>
      </c>
      <c r="AR16" s="21">
        <v>0.44444444444444398</v>
      </c>
      <c r="AS16" s="21">
        <v>0.16666666666666699</v>
      </c>
      <c r="AT16" s="21">
        <v>-0.16666666666666699</v>
      </c>
      <c r="AU16" s="21"/>
      <c r="AV16" s="21" t="s">
        <v>134</v>
      </c>
      <c r="AW16" s="21" t="s">
        <v>134</v>
      </c>
      <c r="AX16" s="21">
        <v>-0.45454545454545497</v>
      </c>
      <c r="AY16" s="21">
        <v>-0.5</v>
      </c>
      <c r="AZ16" s="21">
        <v>-0.33333333333333298</v>
      </c>
      <c r="BA16" s="21">
        <v>0</v>
      </c>
      <c r="BB16" s="21">
        <v>-4.3478260869565202E-2</v>
      </c>
      <c r="BC16" s="21">
        <v>-0.25</v>
      </c>
      <c r="BD16" s="21">
        <v>0.375</v>
      </c>
      <c r="BE16" s="21">
        <v>-0.16666666666666699</v>
      </c>
      <c r="BF16" s="21">
        <v>0.15384615384615399</v>
      </c>
      <c r="BG16" s="21">
        <v>-0.25</v>
      </c>
      <c r="BH16" s="21">
        <v>0</v>
      </c>
      <c r="BI16" s="21">
        <v>-1</v>
      </c>
      <c r="BJ16" s="21">
        <v>-0.16666666666666699</v>
      </c>
      <c r="BK16" s="21">
        <v>-0.18181818181818199</v>
      </c>
      <c r="BL16" s="21">
        <v>0.230769230769231</v>
      </c>
      <c r="BM16" s="21">
        <v>-0.14285714285714299</v>
      </c>
      <c r="BN16" s="21">
        <v>0</v>
      </c>
      <c r="BO16" s="21"/>
      <c r="BP16" s="21">
        <v>-4.95049504950495E-2</v>
      </c>
      <c r="BQ16" s="21"/>
      <c r="BR16" s="21">
        <v>-6.9230769230769304E-2</v>
      </c>
      <c r="BS16" s="21"/>
      <c r="BT16" s="21">
        <v>0</v>
      </c>
    </row>
    <row r="17" spans="2:2" x14ac:dyDescent="0.2">
      <c r="B17" s="15" t="s">
        <v>362</v>
      </c>
    </row>
    <row r="18" spans="2:2" x14ac:dyDescent="0.2">
      <c r="B18" t="s">
        <v>93</v>
      </c>
    </row>
    <row r="19" spans="2:2" x14ac:dyDescent="0.2">
      <c r="B19" t="s">
        <v>94</v>
      </c>
    </row>
    <row r="21" spans="2:2" x14ac:dyDescent="0.2">
      <c r="B21"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105</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95</v>
      </c>
      <c r="C8" s="16">
        <v>0.627372627372627</v>
      </c>
      <c r="D8" s="16">
        <v>0.66086956521739104</v>
      </c>
      <c r="E8" s="16">
        <v>0.56302521008403394</v>
      </c>
      <c r="F8" s="16">
        <v>0.68181818181818199</v>
      </c>
      <c r="G8" s="16">
        <v>0.61764705882352899</v>
      </c>
      <c r="H8" s="16">
        <v>0.64285714285714302</v>
      </c>
      <c r="I8" s="16">
        <v>0.63829787234042601</v>
      </c>
      <c r="J8" s="16">
        <v>0.49253731343283602</v>
      </c>
      <c r="K8" s="16">
        <v>0.70967741935483897</v>
      </c>
      <c r="L8" s="16">
        <v>0.60674157303370801</v>
      </c>
      <c r="M8" s="16">
        <v>0.72499999999999998</v>
      </c>
      <c r="N8" s="16">
        <v>0.58823529411764697</v>
      </c>
      <c r="O8" s="16">
        <v>0.5</v>
      </c>
      <c r="P8" s="16"/>
      <c r="Q8" s="16">
        <v>0.52380952380952395</v>
      </c>
      <c r="R8" s="16">
        <v>0.60563380281690105</v>
      </c>
      <c r="S8" s="16">
        <v>0.51612903225806495</v>
      </c>
      <c r="T8" s="16">
        <v>0.52112676056338003</v>
      </c>
      <c r="U8" s="16">
        <v>0.54838709677419395</v>
      </c>
      <c r="V8" s="16">
        <v>0.54455445544554504</v>
      </c>
      <c r="W8" s="16">
        <v>0.67543859649122795</v>
      </c>
      <c r="X8" s="16">
        <v>0.659574468085106</v>
      </c>
      <c r="Y8" s="16">
        <v>0.70441988950276202</v>
      </c>
      <c r="Z8" s="16"/>
      <c r="AA8" s="16">
        <v>0.57169117647058798</v>
      </c>
      <c r="AB8" s="16">
        <v>0.695175438596491</v>
      </c>
      <c r="AC8" s="16"/>
      <c r="AD8" s="16">
        <v>0.54676258992805804</v>
      </c>
      <c r="AE8" s="16">
        <v>0.63076923076923097</v>
      </c>
      <c r="AF8" s="16">
        <v>0.365079365079365</v>
      </c>
      <c r="AG8" s="16">
        <v>0.51041666666666696</v>
      </c>
      <c r="AH8" s="16">
        <v>0.53846153846153799</v>
      </c>
      <c r="AI8" s="16">
        <v>0.63043478260869601</v>
      </c>
      <c r="AJ8" s="16">
        <v>0.73109243697478998</v>
      </c>
      <c r="AK8" s="16">
        <v>0.69662921348314599</v>
      </c>
      <c r="AL8" s="16">
        <v>0.74468085106382997</v>
      </c>
      <c r="AM8" s="16">
        <v>0.737179487179487</v>
      </c>
      <c r="AN8" s="16"/>
      <c r="AO8" s="16">
        <v>0.55867346938775497</v>
      </c>
      <c r="AP8" s="16">
        <v>0.68924302788844605</v>
      </c>
      <c r="AQ8" s="16">
        <v>0.67428571428571404</v>
      </c>
      <c r="AR8" s="16">
        <v>0.63917525773195905</v>
      </c>
      <c r="AS8" s="16">
        <v>0.65517241379310298</v>
      </c>
      <c r="AT8" s="16">
        <v>0.65</v>
      </c>
      <c r="AU8" s="16"/>
      <c r="AV8" s="16">
        <v>0.625</v>
      </c>
      <c r="AW8" s="16">
        <v>0.6</v>
      </c>
      <c r="AX8" s="16">
        <v>0.70370370370370405</v>
      </c>
      <c r="AY8" s="16">
        <v>0.25</v>
      </c>
      <c r="AZ8" s="16">
        <v>0.42857142857142899</v>
      </c>
      <c r="BA8" s="16">
        <v>0.55882352941176505</v>
      </c>
      <c r="BB8" s="16">
        <v>0.69230769230769196</v>
      </c>
      <c r="BC8" s="16">
        <v>0.63333333333333297</v>
      </c>
      <c r="BD8" s="16">
        <v>0.476190476190476</v>
      </c>
      <c r="BE8" s="16">
        <v>0.67632850241545905</v>
      </c>
      <c r="BF8" s="16">
        <v>0.63636363636363602</v>
      </c>
      <c r="BG8" s="16">
        <v>0.58823529411764697</v>
      </c>
      <c r="BH8" s="16">
        <v>0.655555555555556</v>
      </c>
      <c r="BI8" s="16">
        <v>0.5</v>
      </c>
      <c r="BJ8" s="16">
        <v>0.8</v>
      </c>
      <c r="BK8" s="16">
        <v>0.60416666666666696</v>
      </c>
      <c r="BL8" s="16">
        <v>0.58823529411764697</v>
      </c>
      <c r="BM8" s="16">
        <v>0.5</v>
      </c>
      <c r="BN8" s="16">
        <v>0.44444444444444398</v>
      </c>
      <c r="BO8" s="16"/>
      <c r="BP8" s="16">
        <v>0.66841415465268705</v>
      </c>
      <c r="BQ8" s="16"/>
      <c r="BR8" s="16">
        <v>0.65862068965517195</v>
      </c>
      <c r="BS8" s="16"/>
      <c r="BT8" s="16">
        <v>0.68298368298368295</v>
      </c>
    </row>
    <row r="9" spans="2:72" ht="16" x14ac:dyDescent="0.2">
      <c r="B9" s="17" t="s">
        <v>99</v>
      </c>
      <c r="C9" s="16">
        <v>0.52047952047952095</v>
      </c>
      <c r="D9" s="16">
        <v>0.55362318840579705</v>
      </c>
      <c r="E9" s="16">
        <v>0.41176470588235298</v>
      </c>
      <c r="F9" s="16">
        <v>0.56818181818181801</v>
      </c>
      <c r="G9" s="16">
        <v>0.5</v>
      </c>
      <c r="H9" s="16">
        <v>0.41071428571428598</v>
      </c>
      <c r="I9" s="16">
        <v>0.54255319148936199</v>
      </c>
      <c r="J9" s="16">
        <v>0.47761194029850701</v>
      </c>
      <c r="K9" s="16">
        <v>0.61290322580645196</v>
      </c>
      <c r="L9" s="16">
        <v>0.52808988764044895</v>
      </c>
      <c r="M9" s="16">
        <v>0.67500000000000004</v>
      </c>
      <c r="N9" s="16">
        <v>0.5</v>
      </c>
      <c r="O9" s="16">
        <v>0.42857142857142899</v>
      </c>
      <c r="P9" s="16"/>
      <c r="Q9" s="16">
        <v>0.25396825396825401</v>
      </c>
      <c r="R9" s="16">
        <v>0.309859154929577</v>
      </c>
      <c r="S9" s="16">
        <v>0.43548387096774199</v>
      </c>
      <c r="T9" s="16">
        <v>0.45070422535211302</v>
      </c>
      <c r="U9" s="16">
        <v>0.61290322580645196</v>
      </c>
      <c r="V9" s="16">
        <v>0.51485148514851498</v>
      </c>
      <c r="W9" s="16">
        <v>0.52631578947368396</v>
      </c>
      <c r="X9" s="16">
        <v>0.48936170212766</v>
      </c>
      <c r="Y9" s="16">
        <v>0.62983425414364602</v>
      </c>
      <c r="Z9" s="16"/>
      <c r="AA9" s="16">
        <v>0.45404411764705899</v>
      </c>
      <c r="AB9" s="16">
        <v>0.60087719298245601</v>
      </c>
      <c r="AC9" s="16"/>
      <c r="AD9" s="16">
        <v>0.34532374100719399</v>
      </c>
      <c r="AE9" s="16">
        <v>0.36923076923076897</v>
      </c>
      <c r="AF9" s="16">
        <v>0.42857142857142899</v>
      </c>
      <c r="AG9" s="16">
        <v>0.53125</v>
      </c>
      <c r="AH9" s="16">
        <v>0.41025641025641002</v>
      </c>
      <c r="AI9" s="16">
        <v>0.5</v>
      </c>
      <c r="AJ9" s="16">
        <v>0.57983193277310896</v>
      </c>
      <c r="AK9" s="16">
        <v>0.68539325842696597</v>
      </c>
      <c r="AL9" s="16">
        <v>0.63829787234042601</v>
      </c>
      <c r="AM9" s="16">
        <v>0.64102564102564097</v>
      </c>
      <c r="AN9" s="16"/>
      <c r="AO9" s="16">
        <v>0.44642857142857101</v>
      </c>
      <c r="AP9" s="16">
        <v>0.55776892430278902</v>
      </c>
      <c r="AQ9" s="16">
        <v>0.58285714285714296</v>
      </c>
      <c r="AR9" s="16">
        <v>0.54639175257731998</v>
      </c>
      <c r="AS9" s="16">
        <v>0.65517241379310298</v>
      </c>
      <c r="AT9" s="16">
        <v>0.55000000000000004</v>
      </c>
      <c r="AU9" s="16"/>
      <c r="AV9" s="16">
        <v>0.3125</v>
      </c>
      <c r="AW9" s="16">
        <v>0.2</v>
      </c>
      <c r="AX9" s="16">
        <v>0.58333333333333304</v>
      </c>
      <c r="AY9" s="16">
        <v>0.5</v>
      </c>
      <c r="AZ9" s="16">
        <v>0.42857142857142899</v>
      </c>
      <c r="BA9" s="16">
        <v>0.51470588235294101</v>
      </c>
      <c r="BB9" s="16">
        <v>0.57692307692307698</v>
      </c>
      <c r="BC9" s="16">
        <v>0.43333333333333302</v>
      </c>
      <c r="BD9" s="16">
        <v>0.33333333333333298</v>
      </c>
      <c r="BE9" s="16">
        <v>0.541062801932367</v>
      </c>
      <c r="BF9" s="16">
        <v>0.56363636363636405</v>
      </c>
      <c r="BG9" s="16">
        <v>0.35294117647058798</v>
      </c>
      <c r="BH9" s="16">
        <v>0.61111111111111105</v>
      </c>
      <c r="BI9" s="16">
        <v>0.25</v>
      </c>
      <c r="BJ9" s="16">
        <v>0.6</v>
      </c>
      <c r="BK9" s="16">
        <v>0.52083333333333304</v>
      </c>
      <c r="BL9" s="16">
        <v>0.54901960784313697</v>
      </c>
      <c r="BM9" s="16">
        <v>0.38888888888888901</v>
      </c>
      <c r="BN9" s="16">
        <v>0.33333333333333298</v>
      </c>
      <c r="BO9" s="16"/>
      <c r="BP9" s="16">
        <v>0.567496723460026</v>
      </c>
      <c r="BQ9" s="16"/>
      <c r="BR9" s="16">
        <v>0.56206896551724095</v>
      </c>
      <c r="BS9" s="16"/>
      <c r="BT9" s="16">
        <v>0.65967365967365998</v>
      </c>
    </row>
    <row r="10" spans="2:72" ht="16" x14ac:dyDescent="0.2">
      <c r="B10" s="17" t="s">
        <v>98</v>
      </c>
      <c r="C10" s="16">
        <v>0.50149850149850195</v>
      </c>
      <c r="D10" s="16">
        <v>0.55652173913043501</v>
      </c>
      <c r="E10" s="16">
        <v>0.39495798319327702</v>
      </c>
      <c r="F10" s="16">
        <v>0.54545454545454497</v>
      </c>
      <c r="G10" s="16">
        <v>0.48529411764705899</v>
      </c>
      <c r="H10" s="16">
        <v>0.41071428571428598</v>
      </c>
      <c r="I10" s="16">
        <v>0.46808510638297901</v>
      </c>
      <c r="J10" s="16">
        <v>0.402985074626866</v>
      </c>
      <c r="K10" s="16">
        <v>0.58064516129032295</v>
      </c>
      <c r="L10" s="16">
        <v>0.51685393258427004</v>
      </c>
      <c r="M10" s="16">
        <v>0.6</v>
      </c>
      <c r="N10" s="16">
        <v>0.5</v>
      </c>
      <c r="O10" s="16">
        <v>0.5</v>
      </c>
      <c r="P10" s="16"/>
      <c r="Q10" s="16">
        <v>0.22222222222222199</v>
      </c>
      <c r="R10" s="16">
        <v>0.23943661971831001</v>
      </c>
      <c r="S10" s="16">
        <v>0.38709677419354799</v>
      </c>
      <c r="T10" s="16">
        <v>0.52112676056338003</v>
      </c>
      <c r="U10" s="16">
        <v>0.483870967741935</v>
      </c>
      <c r="V10" s="16">
        <v>0.43564356435643597</v>
      </c>
      <c r="W10" s="16">
        <v>0.49122807017543901</v>
      </c>
      <c r="X10" s="16">
        <v>0.56382978723404298</v>
      </c>
      <c r="Y10" s="16">
        <v>0.62707182320442001</v>
      </c>
      <c r="Z10" s="16"/>
      <c r="AA10" s="16">
        <v>0.40808823529411797</v>
      </c>
      <c r="AB10" s="16">
        <v>0.61403508771929804</v>
      </c>
      <c r="AC10" s="16"/>
      <c r="AD10" s="16">
        <v>0.25899280575539602</v>
      </c>
      <c r="AE10" s="16">
        <v>0.38461538461538503</v>
      </c>
      <c r="AF10" s="16">
        <v>0.38095238095238099</v>
      </c>
      <c r="AG10" s="16">
        <v>0.51041666666666696</v>
      </c>
      <c r="AH10" s="16">
        <v>0.41025641025641002</v>
      </c>
      <c r="AI10" s="16">
        <v>0.42391304347826098</v>
      </c>
      <c r="AJ10" s="16">
        <v>0.56302521008403394</v>
      </c>
      <c r="AK10" s="16">
        <v>0.68539325842696597</v>
      </c>
      <c r="AL10" s="16">
        <v>0.67021276595744705</v>
      </c>
      <c r="AM10" s="16">
        <v>0.64743589743589702</v>
      </c>
      <c r="AN10" s="16"/>
      <c r="AO10" s="16">
        <v>0.41326530612244899</v>
      </c>
      <c r="AP10" s="16">
        <v>0.53386454183266896</v>
      </c>
      <c r="AQ10" s="16">
        <v>0.57714285714285696</v>
      </c>
      <c r="AR10" s="16">
        <v>0.61855670103092797</v>
      </c>
      <c r="AS10" s="16">
        <v>0.65517241379310298</v>
      </c>
      <c r="AT10" s="16">
        <v>0.2</v>
      </c>
      <c r="AU10" s="16"/>
      <c r="AV10" s="16">
        <v>0.4375</v>
      </c>
      <c r="AW10" s="16">
        <v>0</v>
      </c>
      <c r="AX10" s="16">
        <v>0.64814814814814803</v>
      </c>
      <c r="AY10" s="16">
        <v>0.41666666666666702</v>
      </c>
      <c r="AZ10" s="16">
        <v>0.42857142857142899</v>
      </c>
      <c r="BA10" s="16">
        <v>0.441176470588235</v>
      </c>
      <c r="BB10" s="16">
        <v>0.53846153846153799</v>
      </c>
      <c r="BC10" s="16">
        <v>0.33333333333333298</v>
      </c>
      <c r="BD10" s="16">
        <v>0.38095238095238099</v>
      </c>
      <c r="BE10" s="16">
        <v>0.58454106280193197</v>
      </c>
      <c r="BF10" s="16">
        <v>0.51818181818181797</v>
      </c>
      <c r="BG10" s="16">
        <v>0.35294117647058798</v>
      </c>
      <c r="BH10" s="16">
        <v>0.51111111111111096</v>
      </c>
      <c r="BI10" s="16">
        <v>0.25</v>
      </c>
      <c r="BJ10" s="16">
        <v>0.53333333333333299</v>
      </c>
      <c r="BK10" s="16">
        <v>0.35416666666666702</v>
      </c>
      <c r="BL10" s="16">
        <v>0.41176470588235298</v>
      </c>
      <c r="BM10" s="16">
        <v>0.44444444444444398</v>
      </c>
      <c r="BN10" s="16">
        <v>0.44444444444444398</v>
      </c>
      <c r="BO10" s="16"/>
      <c r="BP10" s="16">
        <v>0.56356487549148104</v>
      </c>
      <c r="BQ10" s="16"/>
      <c r="BR10" s="16">
        <v>0.59137931034482805</v>
      </c>
      <c r="BS10" s="16"/>
      <c r="BT10" s="16">
        <v>0.59673659673659696</v>
      </c>
    </row>
    <row r="11" spans="2:72" ht="16" x14ac:dyDescent="0.2">
      <c r="B11" s="17" t="s">
        <v>96</v>
      </c>
      <c r="C11" s="16">
        <v>0.47352647352647398</v>
      </c>
      <c r="D11" s="16">
        <v>0.47826086956521702</v>
      </c>
      <c r="E11" s="16">
        <v>0.42857142857142899</v>
      </c>
      <c r="F11" s="16">
        <v>0.45454545454545497</v>
      </c>
      <c r="G11" s="16">
        <v>0.38235294117647101</v>
      </c>
      <c r="H11" s="16">
        <v>0.51785714285714302</v>
      </c>
      <c r="I11" s="16">
        <v>0.53191489361702105</v>
      </c>
      <c r="J11" s="16">
        <v>0.462686567164179</v>
      </c>
      <c r="K11" s="16">
        <v>0.54838709677419395</v>
      </c>
      <c r="L11" s="16">
        <v>0.449438202247191</v>
      </c>
      <c r="M11" s="16">
        <v>0.45</v>
      </c>
      <c r="N11" s="16">
        <v>0.5</v>
      </c>
      <c r="O11" s="16">
        <v>0.71428571428571397</v>
      </c>
      <c r="P11" s="16"/>
      <c r="Q11" s="16">
        <v>0.28571428571428598</v>
      </c>
      <c r="R11" s="16">
        <v>0.43661971830985902</v>
      </c>
      <c r="S11" s="16">
        <v>0.30645161290322598</v>
      </c>
      <c r="T11" s="16">
        <v>0.352112676056338</v>
      </c>
      <c r="U11" s="16">
        <v>0.37096774193548399</v>
      </c>
      <c r="V11" s="16">
        <v>0.43564356435643597</v>
      </c>
      <c r="W11" s="16">
        <v>0.464912280701754</v>
      </c>
      <c r="X11" s="16">
        <v>0.56382978723404298</v>
      </c>
      <c r="Y11" s="16">
        <v>0.574585635359116</v>
      </c>
      <c r="Z11" s="16"/>
      <c r="AA11" s="16">
        <v>0.39154411764705899</v>
      </c>
      <c r="AB11" s="16">
        <v>0.57236842105263197</v>
      </c>
      <c r="AC11" s="16"/>
      <c r="AD11" s="16">
        <v>0.39568345323741</v>
      </c>
      <c r="AE11" s="16">
        <v>0.35384615384615398</v>
      </c>
      <c r="AF11" s="16">
        <v>0.33333333333333298</v>
      </c>
      <c r="AG11" s="16">
        <v>0.44791666666666702</v>
      </c>
      <c r="AH11" s="16">
        <v>0.5</v>
      </c>
      <c r="AI11" s="16">
        <v>0.40217391304347799</v>
      </c>
      <c r="AJ11" s="16">
        <v>0.48739495798319299</v>
      </c>
      <c r="AK11" s="16">
        <v>0.59550561797752799</v>
      </c>
      <c r="AL11" s="16">
        <v>0.56382978723404298</v>
      </c>
      <c r="AM11" s="16">
        <v>0.58333333333333304</v>
      </c>
      <c r="AN11" s="16"/>
      <c r="AO11" s="16">
        <v>0.42091836734693899</v>
      </c>
      <c r="AP11" s="16">
        <v>0.50597609561752999</v>
      </c>
      <c r="AQ11" s="16">
        <v>0.51428571428571401</v>
      </c>
      <c r="AR11" s="16">
        <v>0.47422680412371099</v>
      </c>
      <c r="AS11" s="16">
        <v>0.568965517241379</v>
      </c>
      <c r="AT11" s="16">
        <v>0.4</v>
      </c>
      <c r="AU11" s="16"/>
      <c r="AV11" s="16">
        <v>0.25</v>
      </c>
      <c r="AW11" s="16">
        <v>0.2</v>
      </c>
      <c r="AX11" s="16">
        <v>0.56481481481481499</v>
      </c>
      <c r="AY11" s="16">
        <v>0.5</v>
      </c>
      <c r="AZ11" s="16">
        <v>0.28571428571428598</v>
      </c>
      <c r="BA11" s="16">
        <v>0.47058823529411797</v>
      </c>
      <c r="BB11" s="16">
        <v>0.40384615384615402</v>
      </c>
      <c r="BC11" s="16">
        <v>0.4</v>
      </c>
      <c r="BD11" s="16">
        <v>0.33333333333333298</v>
      </c>
      <c r="BE11" s="16">
        <v>0.56038647342995196</v>
      </c>
      <c r="BF11" s="16">
        <v>0.49090909090909102</v>
      </c>
      <c r="BG11" s="16">
        <v>0.41176470588235298</v>
      </c>
      <c r="BH11" s="16">
        <v>0.46666666666666701</v>
      </c>
      <c r="BI11" s="16">
        <v>0.3</v>
      </c>
      <c r="BJ11" s="16">
        <v>0.53333333333333299</v>
      </c>
      <c r="BK11" s="16">
        <v>0.33333333333333298</v>
      </c>
      <c r="BL11" s="16">
        <v>0.49019607843137297</v>
      </c>
      <c r="BM11" s="16">
        <v>0.5</v>
      </c>
      <c r="BN11" s="16">
        <v>0.41666666666666702</v>
      </c>
      <c r="BO11" s="16"/>
      <c r="BP11" s="16">
        <v>0.51507208387942305</v>
      </c>
      <c r="BQ11" s="16"/>
      <c r="BR11" s="16">
        <v>0.51724137931034497</v>
      </c>
      <c r="BS11" s="16"/>
      <c r="BT11" s="16">
        <v>0.54312354312354305</v>
      </c>
    </row>
    <row r="12" spans="2:72" ht="16" x14ac:dyDescent="0.2">
      <c r="B12" s="17" t="s">
        <v>97</v>
      </c>
      <c r="C12" s="16">
        <v>0.35864135864135899</v>
      </c>
      <c r="D12" s="16">
        <v>0.40289855072463798</v>
      </c>
      <c r="E12" s="16">
        <v>0.35294117647058798</v>
      </c>
      <c r="F12" s="16">
        <v>0.36363636363636398</v>
      </c>
      <c r="G12" s="16">
        <v>0.38235294117647101</v>
      </c>
      <c r="H12" s="16">
        <v>0.30357142857142899</v>
      </c>
      <c r="I12" s="16">
        <v>0.36170212765957399</v>
      </c>
      <c r="J12" s="16">
        <v>0.238805970149254</v>
      </c>
      <c r="K12" s="16">
        <v>0.35483870967741898</v>
      </c>
      <c r="L12" s="16">
        <v>0.29213483146067398</v>
      </c>
      <c r="M12" s="16">
        <v>0.3</v>
      </c>
      <c r="N12" s="16">
        <v>0.47058823529411797</v>
      </c>
      <c r="O12" s="16">
        <v>0.28571428571428598</v>
      </c>
      <c r="P12" s="16"/>
      <c r="Q12" s="16">
        <v>0.60317460317460303</v>
      </c>
      <c r="R12" s="16">
        <v>0.43661971830985902</v>
      </c>
      <c r="S12" s="16">
        <v>0.32258064516128998</v>
      </c>
      <c r="T12" s="16">
        <v>0.23943661971831001</v>
      </c>
      <c r="U12" s="16">
        <v>0.30645161290322598</v>
      </c>
      <c r="V12" s="16">
        <v>0.30693069306930698</v>
      </c>
      <c r="W12" s="16">
        <v>0.29824561403508798</v>
      </c>
      <c r="X12" s="16">
        <v>0.319148936170213</v>
      </c>
      <c r="Y12" s="16">
        <v>0.38397790055248598</v>
      </c>
      <c r="Z12" s="16"/>
      <c r="AA12" s="16">
        <v>0.34926470588235298</v>
      </c>
      <c r="AB12" s="16">
        <v>0.37061403508771901</v>
      </c>
      <c r="AC12" s="16"/>
      <c r="AD12" s="16">
        <v>0.46762589928057602</v>
      </c>
      <c r="AE12" s="16">
        <v>0.35384615384615398</v>
      </c>
      <c r="AF12" s="16">
        <v>0.206349206349206</v>
      </c>
      <c r="AG12" s="16">
        <v>0.33333333333333298</v>
      </c>
      <c r="AH12" s="16">
        <v>0.35897435897435898</v>
      </c>
      <c r="AI12" s="16">
        <v>0.30434782608695699</v>
      </c>
      <c r="AJ12" s="16">
        <v>0.33613445378151302</v>
      </c>
      <c r="AK12" s="16">
        <v>0.47191011235955099</v>
      </c>
      <c r="AL12" s="16">
        <v>0.41489361702127697</v>
      </c>
      <c r="AM12" s="16">
        <v>0.30769230769230799</v>
      </c>
      <c r="AN12" s="16"/>
      <c r="AO12" s="16">
        <v>0.32653061224489799</v>
      </c>
      <c r="AP12" s="16">
        <v>0.35059760956175301</v>
      </c>
      <c r="AQ12" s="16">
        <v>0.377142857142857</v>
      </c>
      <c r="AR12" s="16">
        <v>0.42268041237113402</v>
      </c>
      <c r="AS12" s="16">
        <v>0.51724137931034497</v>
      </c>
      <c r="AT12" s="16">
        <v>0.2</v>
      </c>
      <c r="AU12" s="16"/>
      <c r="AV12" s="16">
        <v>0.375</v>
      </c>
      <c r="AW12" s="16">
        <v>0.4</v>
      </c>
      <c r="AX12" s="16">
        <v>0.27777777777777801</v>
      </c>
      <c r="AY12" s="16">
        <v>0.41666666666666702</v>
      </c>
      <c r="AZ12" s="16">
        <v>0.14285714285714299</v>
      </c>
      <c r="BA12" s="16">
        <v>0.42647058823529399</v>
      </c>
      <c r="BB12" s="16">
        <v>0.394230769230769</v>
      </c>
      <c r="BC12" s="16">
        <v>0.266666666666667</v>
      </c>
      <c r="BD12" s="16">
        <v>0.28571428571428598</v>
      </c>
      <c r="BE12" s="16">
        <v>0.42512077294686001</v>
      </c>
      <c r="BF12" s="16">
        <v>0.4</v>
      </c>
      <c r="BG12" s="16">
        <v>0.52941176470588203</v>
      </c>
      <c r="BH12" s="16">
        <v>0.27777777777777801</v>
      </c>
      <c r="BI12" s="16">
        <v>0.45</v>
      </c>
      <c r="BJ12" s="16">
        <v>0.33333333333333298</v>
      </c>
      <c r="BK12" s="16">
        <v>0.22916666666666699</v>
      </c>
      <c r="BL12" s="16">
        <v>0.21568627450980399</v>
      </c>
      <c r="BM12" s="16">
        <v>0.44444444444444398</v>
      </c>
      <c r="BN12" s="16">
        <v>0.36111111111111099</v>
      </c>
      <c r="BO12" s="16"/>
      <c r="BP12" s="16">
        <v>0.38532110091743099</v>
      </c>
      <c r="BQ12" s="16"/>
      <c r="BR12" s="16">
        <v>0.37413793103448301</v>
      </c>
      <c r="BS12" s="16"/>
      <c r="BT12" s="16">
        <v>0.43356643356643398</v>
      </c>
    </row>
    <row r="13" spans="2:72" ht="16" x14ac:dyDescent="0.2">
      <c r="B13" s="17" t="s">
        <v>100</v>
      </c>
      <c r="C13" s="16">
        <v>1.2987012987013E-2</v>
      </c>
      <c r="D13" s="16">
        <v>1.4492753623188401E-2</v>
      </c>
      <c r="E13" s="16">
        <v>2.5210084033613401E-2</v>
      </c>
      <c r="F13" s="16">
        <v>0</v>
      </c>
      <c r="G13" s="16">
        <v>0</v>
      </c>
      <c r="H13" s="16">
        <v>1.7857142857142901E-2</v>
      </c>
      <c r="I13" s="16">
        <v>1.0638297872340399E-2</v>
      </c>
      <c r="J13" s="16">
        <v>4.47761194029851E-2</v>
      </c>
      <c r="K13" s="16">
        <v>0</v>
      </c>
      <c r="L13" s="16">
        <v>0</v>
      </c>
      <c r="M13" s="16">
        <v>0</v>
      </c>
      <c r="N13" s="16">
        <v>0</v>
      </c>
      <c r="O13" s="16">
        <v>0</v>
      </c>
      <c r="P13" s="16"/>
      <c r="Q13" s="16">
        <v>3.1746031746031703E-2</v>
      </c>
      <c r="R13" s="16">
        <v>4.2253521126760597E-2</v>
      </c>
      <c r="S13" s="16">
        <v>1.6129032258064498E-2</v>
      </c>
      <c r="T13" s="16">
        <v>0</v>
      </c>
      <c r="U13" s="16">
        <v>3.2258064516128997E-2</v>
      </c>
      <c r="V13" s="16">
        <v>2.9702970297029702E-2</v>
      </c>
      <c r="W13" s="16">
        <v>0</v>
      </c>
      <c r="X13" s="16">
        <v>0</v>
      </c>
      <c r="Y13" s="16">
        <v>5.5248618784530402E-3</v>
      </c>
      <c r="Z13" s="16"/>
      <c r="AA13" s="16">
        <v>2.0220588235294101E-2</v>
      </c>
      <c r="AB13" s="16">
        <v>4.3859649122806998E-3</v>
      </c>
      <c r="AC13" s="16"/>
      <c r="AD13" s="16">
        <v>2.15827338129496E-2</v>
      </c>
      <c r="AE13" s="16">
        <v>1.5384615384615399E-2</v>
      </c>
      <c r="AF13" s="16">
        <v>6.3492063492063502E-2</v>
      </c>
      <c r="AG13" s="16">
        <v>0</v>
      </c>
      <c r="AH13" s="16">
        <v>1.2820512820512799E-2</v>
      </c>
      <c r="AI13" s="16">
        <v>1.0869565217391301E-2</v>
      </c>
      <c r="AJ13" s="16">
        <v>0</v>
      </c>
      <c r="AK13" s="16">
        <v>0</v>
      </c>
      <c r="AL13" s="16">
        <v>0</v>
      </c>
      <c r="AM13" s="16">
        <v>6.41025641025641E-3</v>
      </c>
      <c r="AN13" s="16"/>
      <c r="AO13" s="16">
        <v>2.2959183673469399E-2</v>
      </c>
      <c r="AP13" s="16">
        <v>0</v>
      </c>
      <c r="AQ13" s="16">
        <v>1.1428571428571401E-2</v>
      </c>
      <c r="AR13" s="16">
        <v>1.03092783505155E-2</v>
      </c>
      <c r="AS13" s="16">
        <v>0</v>
      </c>
      <c r="AT13" s="16">
        <v>0.05</v>
      </c>
      <c r="AU13" s="16"/>
      <c r="AV13" s="16">
        <v>0</v>
      </c>
      <c r="AW13" s="16">
        <v>0</v>
      </c>
      <c r="AX13" s="16">
        <v>0</v>
      </c>
      <c r="AY13" s="16">
        <v>8.3333333333333301E-2</v>
      </c>
      <c r="AZ13" s="16">
        <v>0</v>
      </c>
      <c r="BA13" s="16">
        <v>2.9411764705882401E-2</v>
      </c>
      <c r="BB13" s="16">
        <v>9.6153846153846194E-3</v>
      </c>
      <c r="BC13" s="16">
        <v>3.3333333333333298E-2</v>
      </c>
      <c r="BD13" s="16">
        <v>0</v>
      </c>
      <c r="BE13" s="16">
        <v>9.6618357487922701E-3</v>
      </c>
      <c r="BF13" s="16">
        <v>0</v>
      </c>
      <c r="BG13" s="16">
        <v>0</v>
      </c>
      <c r="BH13" s="16">
        <v>2.2222222222222199E-2</v>
      </c>
      <c r="BI13" s="16">
        <v>0</v>
      </c>
      <c r="BJ13" s="16">
        <v>0</v>
      </c>
      <c r="BK13" s="16">
        <v>0</v>
      </c>
      <c r="BL13" s="16">
        <v>3.9215686274509803E-2</v>
      </c>
      <c r="BM13" s="16">
        <v>5.5555555555555601E-2</v>
      </c>
      <c r="BN13" s="16">
        <v>0</v>
      </c>
      <c r="BO13" s="16"/>
      <c r="BP13" s="16">
        <v>6.55307994757536E-3</v>
      </c>
      <c r="BQ13" s="16"/>
      <c r="BR13" s="16">
        <v>1.03448275862069E-2</v>
      </c>
      <c r="BS13" s="16"/>
      <c r="BT13" s="16">
        <v>1.1655011655011699E-2</v>
      </c>
    </row>
    <row r="14" spans="2:72" ht="16" x14ac:dyDescent="0.2">
      <c r="B14" s="17" t="s">
        <v>101</v>
      </c>
      <c r="C14" s="18">
        <v>3.2967032967033003E-2</v>
      </c>
      <c r="D14" s="18">
        <v>2.0289855072463801E-2</v>
      </c>
      <c r="E14" s="18">
        <v>1.6806722689075598E-2</v>
      </c>
      <c r="F14" s="18">
        <v>9.0909090909090898E-2</v>
      </c>
      <c r="G14" s="18">
        <v>5.8823529411764698E-2</v>
      </c>
      <c r="H14" s="18">
        <v>1.7857142857142901E-2</v>
      </c>
      <c r="I14" s="18">
        <v>0</v>
      </c>
      <c r="J14" s="18">
        <v>1.49253731343284E-2</v>
      </c>
      <c r="K14" s="18">
        <v>3.2258064516128997E-2</v>
      </c>
      <c r="L14" s="18">
        <v>5.6179775280898903E-2</v>
      </c>
      <c r="M14" s="18">
        <v>0.05</v>
      </c>
      <c r="N14" s="18">
        <v>0.14705882352941199</v>
      </c>
      <c r="O14" s="18">
        <v>7.1428571428571397E-2</v>
      </c>
      <c r="P14" s="18"/>
      <c r="Q14" s="18">
        <v>9.5238095238095205E-2</v>
      </c>
      <c r="R14" s="18">
        <v>7.0422535211267595E-2</v>
      </c>
      <c r="S14" s="18">
        <v>8.0645161290322606E-2</v>
      </c>
      <c r="T14" s="18">
        <v>2.8169014084507001E-2</v>
      </c>
      <c r="U14" s="18">
        <v>3.2258064516128997E-2</v>
      </c>
      <c r="V14" s="18">
        <v>1.9801980198019799E-2</v>
      </c>
      <c r="W14" s="18">
        <v>1.7543859649122799E-2</v>
      </c>
      <c r="X14" s="18">
        <v>2.1276595744680899E-2</v>
      </c>
      <c r="Y14" s="18">
        <v>1.6574585635359101E-2</v>
      </c>
      <c r="Z14" s="18"/>
      <c r="AA14" s="18">
        <v>4.4117647058823498E-2</v>
      </c>
      <c r="AB14" s="18">
        <v>1.7543859649122799E-2</v>
      </c>
      <c r="AC14" s="18"/>
      <c r="AD14" s="18">
        <v>7.1942446043165506E-2</v>
      </c>
      <c r="AE14" s="18">
        <v>6.15384615384615E-2</v>
      </c>
      <c r="AF14" s="18">
        <v>4.7619047619047603E-2</v>
      </c>
      <c r="AG14" s="18">
        <v>2.0833333333333301E-2</v>
      </c>
      <c r="AH14" s="18">
        <v>1.2820512820512799E-2</v>
      </c>
      <c r="AI14" s="18">
        <v>6.5217391304347797E-2</v>
      </c>
      <c r="AJ14" s="18">
        <v>1.6806722689075598E-2</v>
      </c>
      <c r="AK14" s="18">
        <v>0</v>
      </c>
      <c r="AL14" s="18">
        <v>1.0638297872340399E-2</v>
      </c>
      <c r="AM14" s="18">
        <v>2.5641025641025599E-2</v>
      </c>
      <c r="AN14" s="18"/>
      <c r="AO14" s="18">
        <v>3.31632653061225E-2</v>
      </c>
      <c r="AP14" s="18">
        <v>2.78884462151394E-2</v>
      </c>
      <c r="AQ14" s="18">
        <v>3.4285714285714301E-2</v>
      </c>
      <c r="AR14" s="18">
        <v>5.1546391752577303E-2</v>
      </c>
      <c r="AS14" s="18">
        <v>3.4482758620689703E-2</v>
      </c>
      <c r="AT14" s="18">
        <v>0</v>
      </c>
      <c r="AU14" s="18"/>
      <c r="AV14" s="18">
        <v>0</v>
      </c>
      <c r="AW14" s="18">
        <v>0</v>
      </c>
      <c r="AX14" s="18">
        <v>9.2592592592592605E-3</v>
      </c>
      <c r="AY14" s="18">
        <v>8.3333333333333301E-2</v>
      </c>
      <c r="AZ14" s="18">
        <v>0.14285714285714299</v>
      </c>
      <c r="BA14" s="18">
        <v>2.9411764705882401E-2</v>
      </c>
      <c r="BB14" s="18">
        <v>4.80769230769231E-2</v>
      </c>
      <c r="BC14" s="18">
        <v>3.3333333333333298E-2</v>
      </c>
      <c r="BD14" s="18">
        <v>0.19047619047618999</v>
      </c>
      <c r="BE14" s="18">
        <v>9.6618357487922701E-3</v>
      </c>
      <c r="BF14" s="18">
        <v>9.0909090909090905E-3</v>
      </c>
      <c r="BG14" s="18">
        <v>5.8823529411764698E-2</v>
      </c>
      <c r="BH14" s="18">
        <v>3.3333333333333298E-2</v>
      </c>
      <c r="BI14" s="18">
        <v>0.1</v>
      </c>
      <c r="BJ14" s="18">
        <v>0</v>
      </c>
      <c r="BK14" s="18">
        <v>6.25E-2</v>
      </c>
      <c r="BL14" s="18">
        <v>1.9607843137254902E-2</v>
      </c>
      <c r="BM14" s="18">
        <v>8.3333333333333301E-2</v>
      </c>
      <c r="BN14" s="18">
        <v>5.5555555555555601E-2</v>
      </c>
      <c r="BO14" s="18"/>
      <c r="BP14" s="18">
        <v>2.49017038007864E-2</v>
      </c>
      <c r="BQ14" s="18"/>
      <c r="BR14" s="18">
        <v>3.6206896551724099E-2</v>
      </c>
      <c r="BS14" s="18"/>
      <c r="BT14" s="18">
        <v>2.3310023310023301E-2</v>
      </c>
    </row>
    <row r="15" spans="2:72" x14ac:dyDescent="0.2">
      <c r="B15" s="15"/>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2:BT1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358</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16" x14ac:dyDescent="0.2">
      <c r="B8" s="17" t="s">
        <v>353</v>
      </c>
      <c r="C8" s="16">
        <v>0.32667332667332699</v>
      </c>
      <c r="D8" s="16">
        <v>0.44347826086956499</v>
      </c>
      <c r="E8" s="16">
        <v>0.22689075630252101</v>
      </c>
      <c r="F8" s="16">
        <v>0.15909090909090901</v>
      </c>
      <c r="G8" s="16">
        <v>0.32352941176470601</v>
      </c>
      <c r="H8" s="16">
        <v>0.30357142857142899</v>
      </c>
      <c r="I8" s="16">
        <v>0.30851063829787201</v>
      </c>
      <c r="J8" s="16">
        <v>0.238805970149254</v>
      </c>
      <c r="K8" s="16">
        <v>0.225806451612903</v>
      </c>
      <c r="L8" s="16">
        <v>0.325842696629214</v>
      </c>
      <c r="M8" s="16">
        <v>0.1</v>
      </c>
      <c r="N8" s="16">
        <v>0.38235294117647101</v>
      </c>
      <c r="O8" s="16">
        <v>0.214285714285714</v>
      </c>
      <c r="P8" s="16"/>
      <c r="Q8" s="16">
        <v>0.14285714285714299</v>
      </c>
      <c r="R8" s="16">
        <v>0.19718309859154901</v>
      </c>
      <c r="S8" s="16">
        <v>0.112903225806452</v>
      </c>
      <c r="T8" s="16">
        <v>0.23943661971831001</v>
      </c>
      <c r="U8" s="16">
        <v>0.27419354838709697</v>
      </c>
      <c r="V8" s="16">
        <v>0.287128712871287</v>
      </c>
      <c r="W8" s="16">
        <v>0.26315789473684198</v>
      </c>
      <c r="X8" s="16">
        <v>0.41489361702127697</v>
      </c>
      <c r="Y8" s="16">
        <v>0.45580110497237603</v>
      </c>
      <c r="Z8" s="16"/>
      <c r="AA8" s="16">
        <v>0.22610294117647101</v>
      </c>
      <c r="AB8" s="16">
        <v>0.44736842105263203</v>
      </c>
      <c r="AC8" s="16"/>
      <c r="AD8" s="16">
        <v>0.17985611510791399</v>
      </c>
      <c r="AE8" s="16">
        <v>0.138461538461538</v>
      </c>
      <c r="AF8" s="16">
        <v>0.28571428571428598</v>
      </c>
      <c r="AG8" s="16">
        <v>0.3125</v>
      </c>
      <c r="AH8" s="16">
        <v>0.32051282051282098</v>
      </c>
      <c r="AI8" s="16">
        <v>0.26086956521739102</v>
      </c>
      <c r="AJ8" s="16">
        <v>0.39495798319327702</v>
      </c>
      <c r="AK8" s="16">
        <v>0.46067415730337102</v>
      </c>
      <c r="AL8" s="16">
        <v>0.37234042553191499</v>
      </c>
      <c r="AM8" s="16">
        <v>0.44871794871794901</v>
      </c>
      <c r="AN8" s="16"/>
      <c r="AO8" s="16">
        <v>0.20918367346938799</v>
      </c>
      <c r="AP8" s="16">
        <v>0.32270916334661398</v>
      </c>
      <c r="AQ8" s="16">
        <v>0.39428571428571402</v>
      </c>
      <c r="AR8" s="16">
        <v>0.45360824742268002</v>
      </c>
      <c r="AS8" s="16">
        <v>0.72413793103448298</v>
      </c>
      <c r="AT8" s="16">
        <v>0.45</v>
      </c>
      <c r="AU8" s="16"/>
      <c r="AV8" s="16">
        <v>0.1875</v>
      </c>
      <c r="AW8" s="16">
        <v>0.6</v>
      </c>
      <c r="AX8" s="16">
        <v>0.453703703703704</v>
      </c>
      <c r="AY8" s="16">
        <v>0.33333333333333298</v>
      </c>
      <c r="AZ8" s="16">
        <v>0</v>
      </c>
      <c r="BA8" s="16">
        <v>0.45588235294117602</v>
      </c>
      <c r="BB8" s="16">
        <v>0.30769230769230799</v>
      </c>
      <c r="BC8" s="16">
        <v>0.2</v>
      </c>
      <c r="BD8" s="16">
        <v>9.5238095238095205E-2</v>
      </c>
      <c r="BE8" s="16">
        <v>0.39130434782608697</v>
      </c>
      <c r="BF8" s="16">
        <v>0.39090909090909098</v>
      </c>
      <c r="BG8" s="16">
        <v>0.17647058823529399</v>
      </c>
      <c r="BH8" s="16">
        <v>0.28888888888888897</v>
      </c>
      <c r="BI8" s="16">
        <v>0.15</v>
      </c>
      <c r="BJ8" s="16">
        <v>0.2</v>
      </c>
      <c r="BK8" s="16">
        <v>0.104166666666667</v>
      </c>
      <c r="BL8" s="16">
        <v>0.29411764705882398</v>
      </c>
      <c r="BM8" s="16">
        <v>0.22222222222222199</v>
      </c>
      <c r="BN8" s="16">
        <v>0.27777777777777801</v>
      </c>
      <c r="BO8" s="16"/>
      <c r="BP8" s="16">
        <v>0.35779816513761498</v>
      </c>
      <c r="BQ8" s="16"/>
      <c r="BR8" s="16">
        <v>0.36379310344827598</v>
      </c>
      <c r="BS8" s="16"/>
      <c r="BT8" s="16">
        <v>0.421911421911422</v>
      </c>
    </row>
    <row r="9" spans="2:72" ht="16" x14ac:dyDescent="0.2">
      <c r="B9" s="17" t="s">
        <v>354</v>
      </c>
      <c r="C9" s="16">
        <v>0.450549450549451</v>
      </c>
      <c r="D9" s="16">
        <v>0.37101449275362303</v>
      </c>
      <c r="E9" s="16">
        <v>0.42857142857142899</v>
      </c>
      <c r="F9" s="16">
        <v>0.56818181818181801</v>
      </c>
      <c r="G9" s="16">
        <v>0.45588235294117602</v>
      </c>
      <c r="H9" s="16">
        <v>0.35714285714285698</v>
      </c>
      <c r="I9" s="16">
        <v>0.52127659574468099</v>
      </c>
      <c r="J9" s="16">
        <v>0.537313432835821</v>
      </c>
      <c r="K9" s="16">
        <v>0.74193548387096797</v>
      </c>
      <c r="L9" s="16">
        <v>0.46067415730337102</v>
      </c>
      <c r="M9" s="16">
        <v>0.65</v>
      </c>
      <c r="N9" s="16">
        <v>0.38235294117647101</v>
      </c>
      <c r="O9" s="16">
        <v>0.57142857142857095</v>
      </c>
      <c r="P9" s="16"/>
      <c r="Q9" s="16">
        <v>0.52380952380952395</v>
      </c>
      <c r="R9" s="16">
        <v>0.40845070422535201</v>
      </c>
      <c r="S9" s="16">
        <v>0.51612903225806495</v>
      </c>
      <c r="T9" s="16">
        <v>0.54929577464788704</v>
      </c>
      <c r="U9" s="16">
        <v>0.483870967741935</v>
      </c>
      <c r="V9" s="16">
        <v>0.43564356435643597</v>
      </c>
      <c r="W9" s="16">
        <v>0.5</v>
      </c>
      <c r="X9" s="16">
        <v>0.42553191489361702</v>
      </c>
      <c r="Y9" s="16">
        <v>0.40607734806629803</v>
      </c>
      <c r="Z9" s="16"/>
      <c r="AA9" s="16">
        <v>0.48529411764705899</v>
      </c>
      <c r="AB9" s="16">
        <v>0.410087719298246</v>
      </c>
      <c r="AC9" s="16"/>
      <c r="AD9" s="16">
        <v>0.48920863309352502</v>
      </c>
      <c r="AE9" s="16">
        <v>0.492307692307692</v>
      </c>
      <c r="AF9" s="16">
        <v>0.49206349206349198</v>
      </c>
      <c r="AG9" s="16">
        <v>0.38541666666666702</v>
      </c>
      <c r="AH9" s="16">
        <v>0.46153846153846201</v>
      </c>
      <c r="AI9" s="16">
        <v>0.48913043478260898</v>
      </c>
      <c r="AJ9" s="16">
        <v>0.44537815126050401</v>
      </c>
      <c r="AK9" s="16">
        <v>0.39325842696629199</v>
      </c>
      <c r="AL9" s="16">
        <v>0.53191489361702105</v>
      </c>
      <c r="AM9" s="16">
        <v>0.38461538461538503</v>
      </c>
      <c r="AN9" s="16"/>
      <c r="AO9" s="16">
        <v>0.49744897959183698</v>
      </c>
      <c r="AP9" s="16">
        <v>0.48605577689243001</v>
      </c>
      <c r="AQ9" s="16">
        <v>0.42285714285714299</v>
      </c>
      <c r="AR9" s="16">
        <v>0.402061855670103</v>
      </c>
      <c r="AS9" s="16">
        <v>0.18965517241379301</v>
      </c>
      <c r="AT9" s="16">
        <v>0.35</v>
      </c>
      <c r="AU9" s="16"/>
      <c r="AV9" s="16">
        <v>0.5</v>
      </c>
      <c r="AW9" s="16">
        <v>0.2</v>
      </c>
      <c r="AX9" s="16">
        <v>0.37037037037037002</v>
      </c>
      <c r="AY9" s="16">
        <v>0.25</v>
      </c>
      <c r="AZ9" s="16">
        <v>0.28571428571428598</v>
      </c>
      <c r="BA9" s="16">
        <v>0.39705882352941202</v>
      </c>
      <c r="BB9" s="16">
        <v>0.49038461538461497</v>
      </c>
      <c r="BC9" s="16">
        <v>0.6</v>
      </c>
      <c r="BD9" s="16">
        <v>0.52380952380952395</v>
      </c>
      <c r="BE9" s="16">
        <v>0.47826086956521702</v>
      </c>
      <c r="BF9" s="16">
        <v>0.40909090909090901</v>
      </c>
      <c r="BG9" s="16">
        <v>0.64705882352941202</v>
      </c>
      <c r="BH9" s="16">
        <v>0.46666666666666701</v>
      </c>
      <c r="BI9" s="16">
        <v>0.35</v>
      </c>
      <c r="BJ9" s="16">
        <v>0.6</v>
      </c>
      <c r="BK9" s="16">
        <v>0.45833333333333298</v>
      </c>
      <c r="BL9" s="16">
        <v>0.50980392156862697</v>
      </c>
      <c r="BM9" s="16">
        <v>0.36111111111111099</v>
      </c>
      <c r="BN9" s="16">
        <v>0.44444444444444398</v>
      </c>
      <c r="BO9" s="16"/>
      <c r="BP9" s="16">
        <v>0.43381389252948899</v>
      </c>
      <c r="BQ9" s="16"/>
      <c r="BR9" s="16">
        <v>0.45344827586206898</v>
      </c>
      <c r="BS9" s="16"/>
      <c r="BT9" s="16">
        <v>0.39860139860139898</v>
      </c>
    </row>
    <row r="10" spans="2:72" ht="16" x14ac:dyDescent="0.2">
      <c r="B10" s="17" t="s">
        <v>355</v>
      </c>
      <c r="C10" s="16">
        <v>0.14685314685314699</v>
      </c>
      <c r="D10" s="16">
        <v>0.115942028985507</v>
      </c>
      <c r="E10" s="16">
        <v>0.20168067226890801</v>
      </c>
      <c r="F10" s="16">
        <v>0.22727272727272699</v>
      </c>
      <c r="G10" s="16">
        <v>0.191176470588235</v>
      </c>
      <c r="H10" s="16">
        <v>0.214285714285714</v>
      </c>
      <c r="I10" s="16">
        <v>0.117021276595745</v>
      </c>
      <c r="J10" s="16">
        <v>0.17910447761194001</v>
      </c>
      <c r="K10" s="16">
        <v>0</v>
      </c>
      <c r="L10" s="16">
        <v>0.112359550561798</v>
      </c>
      <c r="M10" s="16">
        <v>0.17499999999999999</v>
      </c>
      <c r="N10" s="16">
        <v>0.14705882352941199</v>
      </c>
      <c r="O10" s="16">
        <v>0.214285714285714</v>
      </c>
      <c r="P10" s="16"/>
      <c r="Q10" s="16">
        <v>0.238095238095238</v>
      </c>
      <c r="R10" s="16">
        <v>0.28169014084506999</v>
      </c>
      <c r="S10" s="16">
        <v>0.25806451612903197</v>
      </c>
      <c r="T10" s="16">
        <v>7.0422535211267595E-2</v>
      </c>
      <c r="U10" s="16">
        <v>0.19354838709677399</v>
      </c>
      <c r="V10" s="16">
        <v>0.14851485148514901</v>
      </c>
      <c r="W10" s="16">
        <v>0.18421052631578899</v>
      </c>
      <c r="X10" s="16">
        <v>7.4468085106383003E-2</v>
      </c>
      <c r="Y10" s="16">
        <v>9.6685082872928194E-2</v>
      </c>
      <c r="Z10" s="16"/>
      <c r="AA10" s="16">
        <v>0.191176470588235</v>
      </c>
      <c r="AB10" s="16">
        <v>9.2105263157894704E-2</v>
      </c>
      <c r="AC10" s="16"/>
      <c r="AD10" s="16">
        <v>0.22302158273381301</v>
      </c>
      <c r="AE10" s="16">
        <v>0.30769230769230799</v>
      </c>
      <c r="AF10" s="16">
        <v>0.14285714285714299</v>
      </c>
      <c r="AG10" s="16">
        <v>0.14583333333333301</v>
      </c>
      <c r="AH10" s="16">
        <v>0.16666666666666699</v>
      </c>
      <c r="AI10" s="16">
        <v>0.13043478260869601</v>
      </c>
      <c r="AJ10" s="16">
        <v>0.10084033613445401</v>
      </c>
      <c r="AK10" s="16">
        <v>0.123595505617978</v>
      </c>
      <c r="AL10" s="16">
        <v>7.4468085106383003E-2</v>
      </c>
      <c r="AM10" s="16">
        <v>0.115384615384615</v>
      </c>
      <c r="AN10" s="16"/>
      <c r="AO10" s="16">
        <v>0.18622448979591799</v>
      </c>
      <c r="AP10" s="16">
        <v>0.135458167330677</v>
      </c>
      <c r="AQ10" s="16">
        <v>0.125714285714286</v>
      </c>
      <c r="AR10" s="16">
        <v>0.134020618556701</v>
      </c>
      <c r="AS10" s="16">
        <v>5.1724137931034503E-2</v>
      </c>
      <c r="AT10" s="16">
        <v>0.05</v>
      </c>
      <c r="AU10" s="16"/>
      <c r="AV10" s="16">
        <v>6.25E-2</v>
      </c>
      <c r="AW10" s="16">
        <v>0</v>
      </c>
      <c r="AX10" s="16">
        <v>0.11111111111111099</v>
      </c>
      <c r="AY10" s="16">
        <v>0.33333333333333298</v>
      </c>
      <c r="AZ10" s="16">
        <v>0.42857142857142899</v>
      </c>
      <c r="BA10" s="16">
        <v>0.10294117647058799</v>
      </c>
      <c r="BB10" s="16">
        <v>0.125</v>
      </c>
      <c r="BC10" s="16">
        <v>0.133333333333333</v>
      </c>
      <c r="BD10" s="16">
        <v>0.38095238095238099</v>
      </c>
      <c r="BE10" s="16">
        <v>8.6956521739130405E-2</v>
      </c>
      <c r="BF10" s="16">
        <v>0.145454545454545</v>
      </c>
      <c r="BG10" s="16">
        <v>0.11764705882352899</v>
      </c>
      <c r="BH10" s="16">
        <v>0.18888888888888899</v>
      </c>
      <c r="BI10" s="16">
        <v>0.5</v>
      </c>
      <c r="BJ10" s="16">
        <v>0.2</v>
      </c>
      <c r="BK10" s="16">
        <v>0.22916666666666699</v>
      </c>
      <c r="BL10" s="16">
        <v>0.15686274509803899</v>
      </c>
      <c r="BM10" s="16">
        <v>0.194444444444444</v>
      </c>
      <c r="BN10" s="16">
        <v>8.3333333333333301E-2</v>
      </c>
      <c r="BO10" s="16"/>
      <c r="BP10" s="16">
        <v>0.132372214941022</v>
      </c>
      <c r="BQ10" s="16"/>
      <c r="BR10" s="16">
        <v>0.13793103448275901</v>
      </c>
      <c r="BS10" s="16"/>
      <c r="BT10" s="16">
        <v>0.13986013986014001</v>
      </c>
    </row>
    <row r="11" spans="2:72" ht="16" x14ac:dyDescent="0.2">
      <c r="B11" s="17" t="s">
        <v>356</v>
      </c>
      <c r="C11" s="16">
        <v>4.4955044955045001E-2</v>
      </c>
      <c r="D11" s="16">
        <v>4.6376811594202899E-2</v>
      </c>
      <c r="E11" s="16">
        <v>0.11764705882352899</v>
      </c>
      <c r="F11" s="16">
        <v>2.27272727272727E-2</v>
      </c>
      <c r="G11" s="16">
        <v>2.9411764705882401E-2</v>
      </c>
      <c r="H11" s="16">
        <v>5.3571428571428603E-2</v>
      </c>
      <c r="I11" s="16">
        <v>4.2553191489361701E-2</v>
      </c>
      <c r="J11" s="16">
        <v>1.49253731343284E-2</v>
      </c>
      <c r="K11" s="16">
        <v>0</v>
      </c>
      <c r="L11" s="16">
        <v>3.3707865168539297E-2</v>
      </c>
      <c r="M11" s="16">
        <v>0</v>
      </c>
      <c r="N11" s="16">
        <v>2.9411764705882401E-2</v>
      </c>
      <c r="O11" s="16">
        <v>0</v>
      </c>
      <c r="P11" s="16"/>
      <c r="Q11" s="16">
        <v>4.7619047619047603E-2</v>
      </c>
      <c r="R11" s="16">
        <v>8.4507042253521097E-2</v>
      </c>
      <c r="S11" s="16">
        <v>4.8387096774193498E-2</v>
      </c>
      <c r="T11" s="16">
        <v>5.63380281690141E-2</v>
      </c>
      <c r="U11" s="16">
        <v>1.6129032258064498E-2</v>
      </c>
      <c r="V11" s="16">
        <v>6.9306930693069299E-2</v>
      </c>
      <c r="W11" s="16">
        <v>3.5087719298245598E-2</v>
      </c>
      <c r="X11" s="16">
        <v>8.5106382978723402E-2</v>
      </c>
      <c r="Y11" s="16">
        <v>2.4861878453038701E-2</v>
      </c>
      <c r="Z11" s="16"/>
      <c r="AA11" s="16">
        <v>5.1470588235294101E-2</v>
      </c>
      <c r="AB11" s="16">
        <v>3.7280701754385998E-2</v>
      </c>
      <c r="AC11" s="16"/>
      <c r="AD11" s="16">
        <v>5.0359712230215799E-2</v>
      </c>
      <c r="AE11" s="16">
        <v>3.0769230769230799E-2</v>
      </c>
      <c r="AF11" s="16">
        <v>3.1746031746031703E-2</v>
      </c>
      <c r="AG11" s="16">
        <v>9.375E-2</v>
      </c>
      <c r="AH11" s="16">
        <v>2.5641025641025599E-2</v>
      </c>
      <c r="AI11" s="16">
        <v>6.5217391304347797E-2</v>
      </c>
      <c r="AJ11" s="16">
        <v>4.20168067226891E-2</v>
      </c>
      <c r="AK11" s="16">
        <v>2.2471910112359501E-2</v>
      </c>
      <c r="AL11" s="16">
        <v>1.0638297872340399E-2</v>
      </c>
      <c r="AM11" s="16">
        <v>4.48717948717949E-2</v>
      </c>
      <c r="AN11" s="16"/>
      <c r="AO11" s="16">
        <v>5.8673469387755098E-2</v>
      </c>
      <c r="AP11" s="16">
        <v>3.9840637450199202E-2</v>
      </c>
      <c r="AQ11" s="16">
        <v>3.4285714285714301E-2</v>
      </c>
      <c r="AR11" s="16">
        <v>1.03092783505155E-2</v>
      </c>
      <c r="AS11" s="16">
        <v>3.4482758620689703E-2</v>
      </c>
      <c r="AT11" s="16">
        <v>0.1</v>
      </c>
      <c r="AU11" s="16"/>
      <c r="AV11" s="16">
        <v>6.25E-2</v>
      </c>
      <c r="AW11" s="16">
        <v>0.2</v>
      </c>
      <c r="AX11" s="16">
        <v>2.7777777777777801E-2</v>
      </c>
      <c r="AY11" s="16">
        <v>8.3333333333333301E-2</v>
      </c>
      <c r="AZ11" s="16">
        <v>0</v>
      </c>
      <c r="BA11" s="16">
        <v>1.4705882352941201E-2</v>
      </c>
      <c r="BB11" s="16">
        <v>5.7692307692307702E-2</v>
      </c>
      <c r="BC11" s="16">
        <v>3.3333333333333298E-2</v>
      </c>
      <c r="BD11" s="16">
        <v>0</v>
      </c>
      <c r="BE11" s="16">
        <v>3.3816425120772903E-2</v>
      </c>
      <c r="BF11" s="16">
        <v>3.6363636363636397E-2</v>
      </c>
      <c r="BG11" s="16">
        <v>5.8823529411764698E-2</v>
      </c>
      <c r="BH11" s="16">
        <v>2.2222222222222199E-2</v>
      </c>
      <c r="BI11" s="16">
        <v>0</v>
      </c>
      <c r="BJ11" s="16">
        <v>0</v>
      </c>
      <c r="BK11" s="16">
        <v>0.125</v>
      </c>
      <c r="BL11" s="16">
        <v>1.9607843137254902E-2</v>
      </c>
      <c r="BM11" s="16">
        <v>0.13888888888888901</v>
      </c>
      <c r="BN11" s="16">
        <v>0.13888888888888901</v>
      </c>
      <c r="BO11" s="16"/>
      <c r="BP11" s="16">
        <v>4.19397116644823E-2</v>
      </c>
      <c r="BQ11" s="16"/>
      <c r="BR11" s="16">
        <v>2.7586206896551699E-2</v>
      </c>
      <c r="BS11" s="16"/>
      <c r="BT11" s="16">
        <v>3.4965034965035002E-2</v>
      </c>
    </row>
    <row r="12" spans="2:72" ht="16" x14ac:dyDescent="0.2">
      <c r="B12" s="17" t="s">
        <v>357</v>
      </c>
      <c r="C12" s="16">
        <v>1.3986013986014E-2</v>
      </c>
      <c r="D12" s="16">
        <v>8.6956521739130401E-3</v>
      </c>
      <c r="E12" s="16">
        <v>8.4033613445378096E-3</v>
      </c>
      <c r="F12" s="16">
        <v>2.27272727272727E-2</v>
      </c>
      <c r="G12" s="16">
        <v>0</v>
      </c>
      <c r="H12" s="16">
        <v>1.7857142857142901E-2</v>
      </c>
      <c r="I12" s="16">
        <v>1.0638297872340399E-2</v>
      </c>
      <c r="J12" s="16">
        <v>0</v>
      </c>
      <c r="K12" s="16">
        <v>0</v>
      </c>
      <c r="L12" s="16">
        <v>5.6179775280898903E-2</v>
      </c>
      <c r="M12" s="16">
        <v>0.05</v>
      </c>
      <c r="N12" s="16">
        <v>0</v>
      </c>
      <c r="O12" s="16">
        <v>0</v>
      </c>
      <c r="P12" s="16"/>
      <c r="Q12" s="16">
        <v>3.1746031746031703E-2</v>
      </c>
      <c r="R12" s="16">
        <v>0</v>
      </c>
      <c r="S12" s="16">
        <v>1.6129032258064498E-2</v>
      </c>
      <c r="T12" s="16">
        <v>2.8169014084507001E-2</v>
      </c>
      <c r="U12" s="16">
        <v>1.6129032258064498E-2</v>
      </c>
      <c r="V12" s="16">
        <v>3.9603960396039598E-2</v>
      </c>
      <c r="W12" s="16">
        <v>1.7543859649122799E-2</v>
      </c>
      <c r="X12" s="16">
        <v>0</v>
      </c>
      <c r="Y12" s="16">
        <v>5.5248618784530402E-3</v>
      </c>
      <c r="Z12" s="16"/>
      <c r="AA12" s="16">
        <v>2.2058823529411801E-2</v>
      </c>
      <c r="AB12" s="16">
        <v>4.3859649122806998E-3</v>
      </c>
      <c r="AC12" s="16"/>
      <c r="AD12" s="16">
        <v>2.8776978417266199E-2</v>
      </c>
      <c r="AE12" s="16">
        <v>1.5384615384615399E-2</v>
      </c>
      <c r="AF12" s="16">
        <v>1.58730158730159E-2</v>
      </c>
      <c r="AG12" s="16">
        <v>2.0833333333333301E-2</v>
      </c>
      <c r="AH12" s="16">
        <v>1.2820512820512799E-2</v>
      </c>
      <c r="AI12" s="16">
        <v>3.2608695652173898E-2</v>
      </c>
      <c r="AJ12" s="16">
        <v>1.6806722689075598E-2</v>
      </c>
      <c r="AK12" s="16">
        <v>0</v>
      </c>
      <c r="AL12" s="16">
        <v>0</v>
      </c>
      <c r="AM12" s="16">
        <v>0</v>
      </c>
      <c r="AN12" s="16"/>
      <c r="AO12" s="16">
        <v>2.2959183673469399E-2</v>
      </c>
      <c r="AP12" s="16">
        <v>1.1952191235059801E-2</v>
      </c>
      <c r="AQ12" s="16">
        <v>1.1428571428571401E-2</v>
      </c>
      <c r="AR12" s="16">
        <v>0</v>
      </c>
      <c r="AS12" s="16">
        <v>0</v>
      </c>
      <c r="AT12" s="16">
        <v>0</v>
      </c>
      <c r="AU12" s="16"/>
      <c r="AV12" s="16">
        <v>6.25E-2</v>
      </c>
      <c r="AW12" s="16">
        <v>0</v>
      </c>
      <c r="AX12" s="16">
        <v>2.7777777777777801E-2</v>
      </c>
      <c r="AY12" s="16">
        <v>0</v>
      </c>
      <c r="AZ12" s="16">
        <v>0.14285714285714299</v>
      </c>
      <c r="BA12" s="16">
        <v>0</v>
      </c>
      <c r="BB12" s="16">
        <v>9.6153846153846194E-3</v>
      </c>
      <c r="BC12" s="16">
        <v>0</v>
      </c>
      <c r="BD12" s="16">
        <v>0</v>
      </c>
      <c r="BE12" s="16">
        <v>4.8309178743961402E-3</v>
      </c>
      <c r="BF12" s="16">
        <v>9.0909090909090905E-3</v>
      </c>
      <c r="BG12" s="16">
        <v>0</v>
      </c>
      <c r="BH12" s="16">
        <v>3.3333333333333298E-2</v>
      </c>
      <c r="BI12" s="16">
        <v>0</v>
      </c>
      <c r="BJ12" s="16">
        <v>0</v>
      </c>
      <c r="BK12" s="16">
        <v>2.0833333333333301E-2</v>
      </c>
      <c r="BL12" s="16">
        <v>1.9607843137254902E-2</v>
      </c>
      <c r="BM12" s="16">
        <v>0</v>
      </c>
      <c r="BN12" s="16">
        <v>2.7777777777777801E-2</v>
      </c>
      <c r="BO12" s="16"/>
      <c r="BP12" s="16">
        <v>1.5727391874180902E-2</v>
      </c>
      <c r="BQ12" s="16"/>
      <c r="BR12" s="16">
        <v>6.8965517241379301E-3</v>
      </c>
      <c r="BS12" s="16"/>
      <c r="BT12" s="16">
        <v>2.3310023310023301E-3</v>
      </c>
    </row>
    <row r="13" spans="2:72" ht="16" x14ac:dyDescent="0.2">
      <c r="B13" s="17" t="s">
        <v>90</v>
      </c>
      <c r="C13" s="18">
        <v>1.6983016983017001E-2</v>
      </c>
      <c r="D13" s="18">
        <v>1.4492753623188401E-2</v>
      </c>
      <c r="E13" s="18">
        <v>1.6806722689075598E-2</v>
      </c>
      <c r="F13" s="18">
        <v>0</v>
      </c>
      <c r="G13" s="18">
        <v>0</v>
      </c>
      <c r="H13" s="18">
        <v>5.3571428571428603E-2</v>
      </c>
      <c r="I13" s="18">
        <v>0</v>
      </c>
      <c r="J13" s="18">
        <v>2.9850746268656699E-2</v>
      </c>
      <c r="K13" s="18">
        <v>3.2258064516128997E-2</v>
      </c>
      <c r="L13" s="18">
        <v>1.1235955056179799E-2</v>
      </c>
      <c r="M13" s="18">
        <v>2.5000000000000001E-2</v>
      </c>
      <c r="N13" s="18">
        <v>5.8823529411764698E-2</v>
      </c>
      <c r="O13" s="18">
        <v>0</v>
      </c>
      <c r="P13" s="18"/>
      <c r="Q13" s="18">
        <v>1.58730158730159E-2</v>
      </c>
      <c r="R13" s="18">
        <v>2.8169014084507001E-2</v>
      </c>
      <c r="S13" s="18">
        <v>4.8387096774193498E-2</v>
      </c>
      <c r="T13" s="18">
        <v>5.63380281690141E-2</v>
      </c>
      <c r="U13" s="18">
        <v>1.6129032258064498E-2</v>
      </c>
      <c r="V13" s="18">
        <v>1.9801980198019799E-2</v>
      </c>
      <c r="W13" s="18">
        <v>0</v>
      </c>
      <c r="X13" s="18">
        <v>0</v>
      </c>
      <c r="Y13" s="18">
        <v>1.1049723756906099E-2</v>
      </c>
      <c r="Z13" s="18"/>
      <c r="AA13" s="18">
        <v>2.38970588235294E-2</v>
      </c>
      <c r="AB13" s="18">
        <v>8.7719298245613996E-3</v>
      </c>
      <c r="AC13" s="18"/>
      <c r="AD13" s="18">
        <v>2.8776978417266199E-2</v>
      </c>
      <c r="AE13" s="18">
        <v>1.5384615384615399E-2</v>
      </c>
      <c r="AF13" s="18">
        <v>3.1746031746031703E-2</v>
      </c>
      <c r="AG13" s="18">
        <v>4.1666666666666699E-2</v>
      </c>
      <c r="AH13" s="18">
        <v>1.2820512820512799E-2</v>
      </c>
      <c r="AI13" s="18">
        <v>2.1739130434782601E-2</v>
      </c>
      <c r="AJ13" s="18">
        <v>0</v>
      </c>
      <c r="AK13" s="18">
        <v>0</v>
      </c>
      <c r="AL13" s="18">
        <v>1.0638297872340399E-2</v>
      </c>
      <c r="AM13" s="18">
        <v>6.41025641025641E-3</v>
      </c>
      <c r="AN13" s="18"/>
      <c r="AO13" s="18">
        <v>2.5510204081632699E-2</v>
      </c>
      <c r="AP13" s="18">
        <v>3.9840637450199202E-3</v>
      </c>
      <c r="AQ13" s="18">
        <v>1.1428571428571401E-2</v>
      </c>
      <c r="AR13" s="18">
        <v>0</v>
      </c>
      <c r="AS13" s="18">
        <v>0</v>
      </c>
      <c r="AT13" s="18">
        <v>0.05</v>
      </c>
      <c r="AU13" s="18"/>
      <c r="AV13" s="18">
        <v>0.125</v>
      </c>
      <c r="AW13" s="18">
        <v>0</v>
      </c>
      <c r="AX13" s="18">
        <v>9.2592592592592605E-3</v>
      </c>
      <c r="AY13" s="18">
        <v>0</v>
      </c>
      <c r="AZ13" s="18">
        <v>0.14285714285714299</v>
      </c>
      <c r="BA13" s="18">
        <v>2.9411764705882401E-2</v>
      </c>
      <c r="BB13" s="18">
        <v>9.6153846153846194E-3</v>
      </c>
      <c r="BC13" s="18">
        <v>3.3333333333333298E-2</v>
      </c>
      <c r="BD13" s="18">
        <v>0</v>
      </c>
      <c r="BE13" s="18">
        <v>4.8309178743961402E-3</v>
      </c>
      <c r="BF13" s="18">
        <v>9.0909090909090905E-3</v>
      </c>
      <c r="BG13" s="18">
        <v>0</v>
      </c>
      <c r="BH13" s="18">
        <v>0</v>
      </c>
      <c r="BI13" s="18">
        <v>0</v>
      </c>
      <c r="BJ13" s="18">
        <v>0</v>
      </c>
      <c r="BK13" s="18">
        <v>6.25E-2</v>
      </c>
      <c r="BL13" s="18">
        <v>0</v>
      </c>
      <c r="BM13" s="18">
        <v>8.3333333333333301E-2</v>
      </c>
      <c r="BN13" s="18">
        <v>2.7777777777777801E-2</v>
      </c>
      <c r="BO13" s="18"/>
      <c r="BP13" s="18">
        <v>1.8348623853211E-2</v>
      </c>
      <c r="BQ13" s="18"/>
      <c r="BR13" s="18">
        <v>1.03448275862069E-2</v>
      </c>
      <c r="BS13" s="18"/>
      <c r="BT13" s="18">
        <v>2.3310023310023301E-3</v>
      </c>
    </row>
    <row r="14" spans="2:72" x14ac:dyDescent="0.2">
      <c r="B14" s="15"/>
    </row>
    <row r="15" spans="2:72" x14ac:dyDescent="0.2">
      <c r="B15" t="s">
        <v>93</v>
      </c>
    </row>
    <row r="16" spans="2:72" x14ac:dyDescent="0.2">
      <c r="B16" t="s">
        <v>94</v>
      </c>
    </row>
    <row r="18" spans="2:2" x14ac:dyDescent="0.2">
      <c r="B18"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B2:BT15"/>
  <sheetViews>
    <sheetView showGridLines="0" workbookViewId="0">
      <pane xSplit="2" topLeftCell="BF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359</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716</v>
      </c>
      <c r="D7" s="10">
        <v>258</v>
      </c>
      <c r="E7" s="10">
        <v>72</v>
      </c>
      <c r="F7" s="10">
        <v>29</v>
      </c>
      <c r="G7" s="10">
        <v>50</v>
      </c>
      <c r="H7" s="10">
        <v>35</v>
      </c>
      <c r="I7" s="10">
        <v>78</v>
      </c>
      <c r="J7" s="10">
        <v>45</v>
      </c>
      <c r="K7" s="10">
        <v>22</v>
      </c>
      <c r="L7" s="10">
        <v>66</v>
      </c>
      <c r="M7" s="10">
        <v>29</v>
      </c>
      <c r="N7" s="10">
        <v>24</v>
      </c>
      <c r="O7" s="10">
        <v>8</v>
      </c>
      <c r="P7" s="10"/>
      <c r="Q7" s="10">
        <v>37</v>
      </c>
      <c r="R7" s="10">
        <v>28</v>
      </c>
      <c r="S7" s="10">
        <v>35</v>
      </c>
      <c r="T7" s="10">
        <v>44</v>
      </c>
      <c r="U7" s="10">
        <v>44</v>
      </c>
      <c r="V7" s="10">
        <v>77</v>
      </c>
      <c r="W7" s="10">
        <v>80</v>
      </c>
      <c r="X7" s="10">
        <v>75</v>
      </c>
      <c r="Y7" s="10">
        <v>295</v>
      </c>
      <c r="Z7" s="10"/>
      <c r="AA7" s="10">
        <v>345</v>
      </c>
      <c r="AB7" s="10">
        <v>370</v>
      </c>
      <c r="AC7" s="10"/>
      <c r="AD7" s="10">
        <v>78</v>
      </c>
      <c r="AE7" s="10">
        <v>35</v>
      </c>
      <c r="AF7" s="10">
        <v>34</v>
      </c>
      <c r="AG7" s="10">
        <v>57</v>
      </c>
      <c r="AH7" s="10">
        <v>56</v>
      </c>
      <c r="AI7" s="10">
        <v>70</v>
      </c>
      <c r="AJ7" s="10">
        <v>94</v>
      </c>
      <c r="AK7" s="10">
        <v>76</v>
      </c>
      <c r="AL7" s="10">
        <v>81</v>
      </c>
      <c r="AM7" s="10">
        <v>127</v>
      </c>
      <c r="AN7" s="10"/>
      <c r="AO7" s="10">
        <v>258</v>
      </c>
      <c r="AP7" s="10">
        <v>189</v>
      </c>
      <c r="AQ7" s="10">
        <v>139</v>
      </c>
      <c r="AR7" s="10">
        <v>71</v>
      </c>
      <c r="AS7" s="10">
        <v>40</v>
      </c>
      <c r="AT7" s="10">
        <v>13</v>
      </c>
      <c r="AU7" s="10"/>
      <c r="AV7" s="10">
        <v>6</v>
      </c>
      <c r="AW7" s="10">
        <v>2</v>
      </c>
      <c r="AX7" s="10">
        <v>77</v>
      </c>
      <c r="AY7" s="10">
        <v>10</v>
      </c>
      <c r="AZ7" s="10">
        <v>4</v>
      </c>
      <c r="BA7" s="10">
        <v>47</v>
      </c>
      <c r="BB7" s="10">
        <v>76</v>
      </c>
      <c r="BC7" s="10">
        <v>19</v>
      </c>
      <c r="BD7" s="10">
        <v>13</v>
      </c>
      <c r="BE7" s="10">
        <v>161</v>
      </c>
      <c r="BF7" s="10">
        <v>83</v>
      </c>
      <c r="BG7" s="10">
        <v>11</v>
      </c>
      <c r="BH7" s="10">
        <v>69</v>
      </c>
      <c r="BI7" s="10">
        <v>15</v>
      </c>
      <c r="BJ7" s="10">
        <v>13</v>
      </c>
      <c r="BK7" s="10">
        <v>36</v>
      </c>
      <c r="BL7" s="10">
        <v>32</v>
      </c>
      <c r="BM7" s="10">
        <v>20</v>
      </c>
      <c r="BN7" s="10">
        <v>22</v>
      </c>
      <c r="BO7" s="10"/>
      <c r="BP7" s="10">
        <v>530</v>
      </c>
      <c r="BQ7" s="10"/>
      <c r="BR7" s="10">
        <v>580</v>
      </c>
      <c r="BS7" s="10"/>
      <c r="BT7" s="10">
        <v>429</v>
      </c>
    </row>
    <row r="8" spans="2:72" ht="16" x14ac:dyDescent="0.2">
      <c r="B8" s="17" t="s">
        <v>223</v>
      </c>
      <c r="C8" s="16">
        <v>0.46508379888268198</v>
      </c>
      <c r="D8" s="16">
        <v>0.54651162790697705</v>
      </c>
      <c r="E8" s="16">
        <v>0.40277777777777801</v>
      </c>
      <c r="F8" s="16">
        <v>0.37931034482758602</v>
      </c>
      <c r="G8" s="16">
        <v>0.57999999999999996</v>
      </c>
      <c r="H8" s="16">
        <v>0.314285714285714</v>
      </c>
      <c r="I8" s="16">
        <v>0.487179487179487</v>
      </c>
      <c r="J8" s="16">
        <v>0.33333333333333298</v>
      </c>
      <c r="K8" s="16">
        <v>0.77272727272727304</v>
      </c>
      <c r="L8" s="16">
        <v>0.34848484848484901</v>
      </c>
      <c r="M8" s="16">
        <v>0.41379310344827602</v>
      </c>
      <c r="N8" s="16">
        <v>0.25</v>
      </c>
      <c r="O8" s="16">
        <v>0.125</v>
      </c>
      <c r="P8" s="16"/>
      <c r="Q8" s="16">
        <v>0.108108108108108</v>
      </c>
      <c r="R8" s="16">
        <v>0.107142857142857</v>
      </c>
      <c r="S8" s="16">
        <v>0.14285714285714299</v>
      </c>
      <c r="T8" s="16">
        <v>0.25</v>
      </c>
      <c r="U8" s="16">
        <v>0.43181818181818199</v>
      </c>
      <c r="V8" s="16">
        <v>0.493506493506494</v>
      </c>
      <c r="W8" s="16">
        <v>0.46250000000000002</v>
      </c>
      <c r="X8" s="16">
        <v>0.53333333333333299</v>
      </c>
      <c r="Y8" s="16">
        <v>0.59661016949152501</v>
      </c>
      <c r="Z8" s="16"/>
      <c r="AA8" s="16">
        <v>0.33913043478260901</v>
      </c>
      <c r="AB8" s="16">
        <v>0.58378378378378404</v>
      </c>
      <c r="AC8" s="16"/>
      <c r="AD8" s="16">
        <v>0.16666666666666699</v>
      </c>
      <c r="AE8" s="16">
        <v>0.28571428571428598</v>
      </c>
      <c r="AF8" s="16">
        <v>0.32352941176470601</v>
      </c>
      <c r="AG8" s="16">
        <v>0.49122807017543901</v>
      </c>
      <c r="AH8" s="16">
        <v>0.33928571428571402</v>
      </c>
      <c r="AI8" s="16">
        <v>0.32857142857142901</v>
      </c>
      <c r="AJ8" s="16">
        <v>0.60638297872340396</v>
      </c>
      <c r="AK8" s="16">
        <v>0.64473684210526305</v>
      </c>
      <c r="AL8" s="16">
        <v>0.50617283950617298</v>
      </c>
      <c r="AM8" s="16">
        <v>0.62204724409448797</v>
      </c>
      <c r="AN8" s="16"/>
      <c r="AO8" s="16">
        <v>0.306201550387597</v>
      </c>
      <c r="AP8" s="16">
        <v>0.50264550264550301</v>
      </c>
      <c r="AQ8" s="16">
        <v>0.56115107913669104</v>
      </c>
      <c r="AR8" s="16">
        <v>0.57746478873239404</v>
      </c>
      <c r="AS8" s="16">
        <v>0.82499999999999996</v>
      </c>
      <c r="AT8" s="16">
        <v>0.46153846153846201</v>
      </c>
      <c r="AU8" s="16"/>
      <c r="AV8" s="16">
        <v>0.66666666666666696</v>
      </c>
      <c r="AW8" s="16">
        <v>0</v>
      </c>
      <c r="AX8" s="16">
        <v>0.63636363636363602</v>
      </c>
      <c r="AY8" s="16">
        <v>0.4</v>
      </c>
      <c r="AZ8" s="16">
        <v>0</v>
      </c>
      <c r="BA8" s="16">
        <v>0.340425531914894</v>
      </c>
      <c r="BB8" s="16">
        <v>0.47368421052631599</v>
      </c>
      <c r="BC8" s="16">
        <v>0.26315789473684198</v>
      </c>
      <c r="BD8" s="16">
        <v>0.46153846153846201</v>
      </c>
      <c r="BE8" s="16">
        <v>0.60248447204968902</v>
      </c>
      <c r="BF8" s="16">
        <v>0.530120481927711</v>
      </c>
      <c r="BG8" s="16">
        <v>0.18181818181818199</v>
      </c>
      <c r="BH8" s="16">
        <v>0.434782608695652</v>
      </c>
      <c r="BI8" s="16">
        <v>0.266666666666667</v>
      </c>
      <c r="BJ8" s="16">
        <v>0.38461538461538503</v>
      </c>
      <c r="BK8" s="16">
        <v>0.30555555555555602</v>
      </c>
      <c r="BL8" s="16">
        <v>0.34375</v>
      </c>
      <c r="BM8" s="16">
        <v>0.05</v>
      </c>
      <c r="BN8" s="16">
        <v>0.36363636363636398</v>
      </c>
      <c r="BO8" s="16"/>
      <c r="BP8" s="16">
        <v>0.51132075471698102</v>
      </c>
      <c r="BQ8" s="16"/>
      <c r="BR8" s="16">
        <v>0.48103448275862098</v>
      </c>
      <c r="BS8" s="16"/>
      <c r="BT8" s="16">
        <v>0.53846153846153799</v>
      </c>
    </row>
    <row r="9" spans="2:72" ht="16" x14ac:dyDescent="0.2">
      <c r="B9" s="17" t="s">
        <v>224</v>
      </c>
      <c r="C9" s="16">
        <v>0.45251396648044701</v>
      </c>
      <c r="D9" s="16">
        <v>0.38372093023255799</v>
      </c>
      <c r="E9" s="16">
        <v>0.52777777777777801</v>
      </c>
      <c r="F9" s="16">
        <v>0.48275862068965503</v>
      </c>
      <c r="G9" s="16">
        <v>0.38</v>
      </c>
      <c r="H9" s="16">
        <v>0.6</v>
      </c>
      <c r="I9" s="16">
        <v>0.43589743589743601</v>
      </c>
      <c r="J9" s="16">
        <v>0.57777777777777795</v>
      </c>
      <c r="K9" s="16">
        <v>0.18181818181818199</v>
      </c>
      <c r="L9" s="16">
        <v>0.5</v>
      </c>
      <c r="M9" s="16">
        <v>0.48275862068965503</v>
      </c>
      <c r="N9" s="16">
        <v>0.66666666666666696</v>
      </c>
      <c r="O9" s="16">
        <v>0.75</v>
      </c>
      <c r="P9" s="16"/>
      <c r="Q9" s="16">
        <v>0.81081081081081097</v>
      </c>
      <c r="R9" s="16">
        <v>0.78571428571428603</v>
      </c>
      <c r="S9" s="16">
        <v>0.8</v>
      </c>
      <c r="T9" s="16">
        <v>0.63636363636363602</v>
      </c>
      <c r="U9" s="16">
        <v>0.47727272727272702</v>
      </c>
      <c r="V9" s="16">
        <v>0.415584415584416</v>
      </c>
      <c r="W9" s="16">
        <v>0.4375</v>
      </c>
      <c r="X9" s="16">
        <v>0.42666666666666703</v>
      </c>
      <c r="Y9" s="16">
        <v>0.322033898305085</v>
      </c>
      <c r="Z9" s="16"/>
      <c r="AA9" s="16">
        <v>0.56811594202898597</v>
      </c>
      <c r="AB9" s="16">
        <v>0.34324324324324301</v>
      </c>
      <c r="AC9" s="16"/>
      <c r="AD9" s="16">
        <v>0.70512820512820495</v>
      </c>
      <c r="AE9" s="16">
        <v>0.628571428571429</v>
      </c>
      <c r="AF9" s="16">
        <v>0.52941176470588203</v>
      </c>
      <c r="AG9" s="16">
        <v>0.42105263157894701</v>
      </c>
      <c r="AH9" s="16">
        <v>0.55357142857142905</v>
      </c>
      <c r="AI9" s="16">
        <v>0.57142857142857095</v>
      </c>
      <c r="AJ9" s="16">
        <v>0.36170212765957399</v>
      </c>
      <c r="AK9" s="16">
        <v>0.34210526315789502</v>
      </c>
      <c r="AL9" s="16">
        <v>0.41975308641975301</v>
      </c>
      <c r="AM9" s="16">
        <v>0.28346456692913402</v>
      </c>
      <c r="AN9" s="16"/>
      <c r="AO9" s="16">
        <v>0.56976744186046502</v>
      </c>
      <c r="AP9" s="16">
        <v>0.433862433862434</v>
      </c>
      <c r="AQ9" s="16">
        <v>0.37410071942445999</v>
      </c>
      <c r="AR9" s="16">
        <v>0.40845070422535201</v>
      </c>
      <c r="AS9" s="16">
        <v>0.1</v>
      </c>
      <c r="AT9" s="16">
        <v>0.38461538461538503</v>
      </c>
      <c r="AU9" s="16"/>
      <c r="AV9" s="16">
        <v>0.33333333333333298</v>
      </c>
      <c r="AW9" s="16">
        <v>1</v>
      </c>
      <c r="AX9" s="16">
        <v>0.29870129870129902</v>
      </c>
      <c r="AY9" s="16">
        <v>0.5</v>
      </c>
      <c r="AZ9" s="16">
        <v>1</v>
      </c>
      <c r="BA9" s="16">
        <v>0.57446808510638303</v>
      </c>
      <c r="BB9" s="16">
        <v>0.46052631578947401</v>
      </c>
      <c r="BC9" s="16">
        <v>0.63157894736842102</v>
      </c>
      <c r="BD9" s="16">
        <v>0.46153846153846201</v>
      </c>
      <c r="BE9" s="16">
        <v>0.335403726708075</v>
      </c>
      <c r="BF9" s="16">
        <v>0.373493975903614</v>
      </c>
      <c r="BG9" s="16">
        <v>0.81818181818181801</v>
      </c>
      <c r="BH9" s="16">
        <v>0.52173913043478304</v>
      </c>
      <c r="BI9" s="16">
        <v>0.53333333333333299</v>
      </c>
      <c r="BJ9" s="16">
        <v>0.53846153846153799</v>
      </c>
      <c r="BK9" s="16">
        <v>0.44444444444444398</v>
      </c>
      <c r="BL9" s="16">
        <v>0.53125</v>
      </c>
      <c r="BM9" s="16">
        <v>0.85</v>
      </c>
      <c r="BN9" s="16">
        <v>0.59090909090909105</v>
      </c>
      <c r="BO9" s="16"/>
      <c r="BP9" s="16">
        <v>0.41509433962264197</v>
      </c>
      <c r="BQ9" s="16"/>
      <c r="BR9" s="16">
        <v>0.437931034482759</v>
      </c>
      <c r="BS9" s="16"/>
      <c r="BT9" s="16">
        <v>0.39627039627039601</v>
      </c>
    </row>
    <row r="10" spans="2:72" ht="16" x14ac:dyDescent="0.2">
      <c r="B10" s="17" t="s">
        <v>90</v>
      </c>
      <c r="C10" s="18">
        <v>8.2402234636871505E-2</v>
      </c>
      <c r="D10" s="18">
        <v>6.9767441860465101E-2</v>
      </c>
      <c r="E10" s="18">
        <v>6.9444444444444406E-2</v>
      </c>
      <c r="F10" s="18">
        <v>0.13793103448275901</v>
      </c>
      <c r="G10" s="18">
        <v>0.04</v>
      </c>
      <c r="H10" s="18">
        <v>8.5714285714285701E-2</v>
      </c>
      <c r="I10" s="18">
        <v>7.69230769230769E-2</v>
      </c>
      <c r="J10" s="18">
        <v>8.8888888888888906E-2</v>
      </c>
      <c r="K10" s="18">
        <v>4.5454545454545497E-2</v>
      </c>
      <c r="L10" s="18">
        <v>0.15151515151515199</v>
      </c>
      <c r="M10" s="18">
        <v>0.10344827586206901</v>
      </c>
      <c r="N10" s="18">
        <v>8.3333333333333301E-2</v>
      </c>
      <c r="O10" s="18">
        <v>0.125</v>
      </c>
      <c r="P10" s="18"/>
      <c r="Q10" s="18">
        <v>8.1081081081081099E-2</v>
      </c>
      <c r="R10" s="18">
        <v>0.107142857142857</v>
      </c>
      <c r="S10" s="18">
        <v>5.7142857142857099E-2</v>
      </c>
      <c r="T10" s="18">
        <v>0.11363636363636399</v>
      </c>
      <c r="U10" s="18">
        <v>9.0909090909090898E-2</v>
      </c>
      <c r="V10" s="18">
        <v>9.0909090909090898E-2</v>
      </c>
      <c r="W10" s="18">
        <v>0.1</v>
      </c>
      <c r="X10" s="18">
        <v>0.04</v>
      </c>
      <c r="Y10" s="18">
        <v>8.1355932203389797E-2</v>
      </c>
      <c r="Z10" s="18"/>
      <c r="AA10" s="18">
        <v>9.2753623188405798E-2</v>
      </c>
      <c r="AB10" s="18">
        <v>7.2972972972973005E-2</v>
      </c>
      <c r="AC10" s="18"/>
      <c r="AD10" s="18">
        <v>0.128205128205128</v>
      </c>
      <c r="AE10" s="18">
        <v>8.5714285714285701E-2</v>
      </c>
      <c r="AF10" s="18">
        <v>0.14705882352941199</v>
      </c>
      <c r="AG10" s="18">
        <v>8.7719298245614002E-2</v>
      </c>
      <c r="AH10" s="18">
        <v>0.107142857142857</v>
      </c>
      <c r="AI10" s="18">
        <v>0.1</v>
      </c>
      <c r="AJ10" s="18">
        <v>3.1914893617021302E-2</v>
      </c>
      <c r="AK10" s="18">
        <v>1.3157894736842099E-2</v>
      </c>
      <c r="AL10" s="18">
        <v>7.4074074074074098E-2</v>
      </c>
      <c r="AM10" s="18">
        <v>9.4488188976377993E-2</v>
      </c>
      <c r="AN10" s="18"/>
      <c r="AO10" s="18">
        <v>0.124031007751938</v>
      </c>
      <c r="AP10" s="18">
        <v>6.3492063492063502E-2</v>
      </c>
      <c r="AQ10" s="18">
        <v>6.4748201438848907E-2</v>
      </c>
      <c r="AR10" s="18">
        <v>1.4084507042253501E-2</v>
      </c>
      <c r="AS10" s="18">
        <v>7.4999999999999997E-2</v>
      </c>
      <c r="AT10" s="18">
        <v>0.15384615384615399</v>
      </c>
      <c r="AU10" s="18"/>
      <c r="AV10" s="18">
        <v>0</v>
      </c>
      <c r="AW10" s="18">
        <v>0</v>
      </c>
      <c r="AX10" s="18">
        <v>6.4935064935064901E-2</v>
      </c>
      <c r="AY10" s="18">
        <v>0.1</v>
      </c>
      <c r="AZ10" s="18">
        <v>0</v>
      </c>
      <c r="BA10" s="18">
        <v>8.5106382978723402E-2</v>
      </c>
      <c r="BB10" s="18">
        <v>6.5789473684210495E-2</v>
      </c>
      <c r="BC10" s="18">
        <v>0.105263157894737</v>
      </c>
      <c r="BD10" s="18">
        <v>7.69230769230769E-2</v>
      </c>
      <c r="BE10" s="18">
        <v>6.2111801242236003E-2</v>
      </c>
      <c r="BF10" s="18">
        <v>9.6385542168674704E-2</v>
      </c>
      <c r="BG10" s="18">
        <v>0</v>
      </c>
      <c r="BH10" s="18">
        <v>4.3478260869565202E-2</v>
      </c>
      <c r="BI10" s="18">
        <v>0.2</v>
      </c>
      <c r="BJ10" s="18">
        <v>7.69230769230769E-2</v>
      </c>
      <c r="BK10" s="18">
        <v>0.25</v>
      </c>
      <c r="BL10" s="18">
        <v>0.125</v>
      </c>
      <c r="BM10" s="18">
        <v>0.1</v>
      </c>
      <c r="BN10" s="18">
        <v>4.5454545454545497E-2</v>
      </c>
      <c r="BO10" s="18"/>
      <c r="BP10" s="18">
        <v>7.3584905660377398E-2</v>
      </c>
      <c r="BQ10" s="18"/>
      <c r="BR10" s="18">
        <v>8.1034482758620699E-2</v>
      </c>
      <c r="BS10" s="18"/>
      <c r="BT10" s="18">
        <v>6.5268065268065306E-2</v>
      </c>
    </row>
    <row r="11" spans="2:72" x14ac:dyDescent="0.2">
      <c r="B11" s="15" t="s">
        <v>125</v>
      </c>
    </row>
    <row r="12" spans="2:72" x14ac:dyDescent="0.2">
      <c r="B12" t="s">
        <v>93</v>
      </c>
    </row>
    <row r="13" spans="2:72" x14ac:dyDescent="0.2">
      <c r="B13" t="s">
        <v>94</v>
      </c>
    </row>
    <row r="15" spans="2:72" x14ac:dyDescent="0.2">
      <c r="B15"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D23A0-F7B3-4818-B3E9-B8FD11C7963B}">
  <dimension ref="B2:BT20"/>
  <sheetViews>
    <sheetView showGridLines="0" workbookViewId="0"/>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363</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14" t="s">
        <v>84</v>
      </c>
      <c r="BQ5" s="14"/>
      <c r="BR5" s="14" t="s">
        <v>85</v>
      </c>
      <c r="BS5" s="14"/>
      <c r="BT5" s="1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333</v>
      </c>
      <c r="D7" s="10">
        <v>141</v>
      </c>
      <c r="E7" s="10">
        <v>29</v>
      </c>
      <c r="F7" s="10">
        <v>11</v>
      </c>
      <c r="G7" s="10">
        <v>29</v>
      </c>
      <c r="H7" s="10">
        <v>11</v>
      </c>
      <c r="I7" s="10">
        <v>38</v>
      </c>
      <c r="J7" s="10">
        <v>15</v>
      </c>
      <c r="K7" s="10">
        <v>17</v>
      </c>
      <c r="L7" s="10">
        <v>23</v>
      </c>
      <c r="M7" s="10">
        <v>12</v>
      </c>
      <c r="N7" s="10">
        <v>6</v>
      </c>
      <c r="O7" s="10">
        <v>1</v>
      </c>
      <c r="P7" s="10"/>
      <c r="Q7" s="10">
        <v>4</v>
      </c>
      <c r="R7" s="10">
        <v>3</v>
      </c>
      <c r="S7" s="10">
        <v>5</v>
      </c>
      <c r="T7" s="10">
        <v>11</v>
      </c>
      <c r="U7" s="10">
        <v>19</v>
      </c>
      <c r="V7" s="10">
        <v>38</v>
      </c>
      <c r="W7" s="10">
        <v>37</v>
      </c>
      <c r="X7" s="10">
        <v>40</v>
      </c>
      <c r="Y7" s="10">
        <v>176</v>
      </c>
      <c r="Z7" s="10"/>
      <c r="AA7" s="10">
        <v>117</v>
      </c>
      <c r="AB7" s="10">
        <v>216</v>
      </c>
      <c r="AC7" s="10"/>
      <c r="AD7" s="10">
        <v>13</v>
      </c>
      <c r="AE7" s="10">
        <v>10</v>
      </c>
      <c r="AF7" s="10">
        <v>11</v>
      </c>
      <c r="AG7" s="10">
        <v>28</v>
      </c>
      <c r="AH7" s="10">
        <v>19</v>
      </c>
      <c r="AI7" s="10">
        <v>23</v>
      </c>
      <c r="AJ7" s="10">
        <v>57</v>
      </c>
      <c r="AK7" s="10">
        <v>49</v>
      </c>
      <c r="AL7" s="10">
        <v>41</v>
      </c>
      <c r="AM7" s="10">
        <v>79</v>
      </c>
      <c r="AN7" s="10"/>
      <c r="AO7" s="10">
        <v>79</v>
      </c>
      <c r="AP7" s="10">
        <v>95</v>
      </c>
      <c r="AQ7" s="10">
        <v>78</v>
      </c>
      <c r="AR7" s="10">
        <v>41</v>
      </c>
      <c r="AS7" s="10">
        <v>33</v>
      </c>
      <c r="AT7" s="10">
        <v>6</v>
      </c>
      <c r="AU7" s="10"/>
      <c r="AV7" s="10">
        <v>4</v>
      </c>
      <c r="AW7" s="10" t="s">
        <v>133</v>
      </c>
      <c r="AX7" s="10">
        <v>49</v>
      </c>
      <c r="AY7" s="10">
        <v>4</v>
      </c>
      <c r="AZ7" s="10" t="s">
        <v>133</v>
      </c>
      <c r="BA7" s="10">
        <v>16</v>
      </c>
      <c r="BB7" s="10">
        <v>36</v>
      </c>
      <c r="BC7" s="10">
        <v>5</v>
      </c>
      <c r="BD7" s="10">
        <v>6</v>
      </c>
      <c r="BE7" s="10">
        <v>97</v>
      </c>
      <c r="BF7" s="10">
        <v>44</v>
      </c>
      <c r="BG7" s="10">
        <v>2</v>
      </c>
      <c r="BH7" s="10">
        <v>30</v>
      </c>
      <c r="BI7" s="10">
        <v>4</v>
      </c>
      <c r="BJ7" s="10">
        <v>5</v>
      </c>
      <c r="BK7" s="10">
        <v>11</v>
      </c>
      <c r="BL7" s="10">
        <v>11</v>
      </c>
      <c r="BM7" s="10">
        <v>1</v>
      </c>
      <c r="BN7" s="10">
        <v>8</v>
      </c>
      <c r="BO7" s="10"/>
      <c r="BP7" s="10">
        <v>271</v>
      </c>
      <c r="BQ7" s="10"/>
      <c r="BR7" s="10">
        <v>279</v>
      </c>
      <c r="BS7" s="10"/>
      <c r="BT7" s="10">
        <v>231</v>
      </c>
    </row>
    <row r="8" spans="2:72" ht="16" x14ac:dyDescent="0.2">
      <c r="B8" s="17" t="s">
        <v>291</v>
      </c>
      <c r="C8" s="16">
        <v>0.44144144144144098</v>
      </c>
      <c r="D8" s="16">
        <v>0.48936170212766</v>
      </c>
      <c r="E8" s="16">
        <v>0.31034482758620702</v>
      </c>
      <c r="F8" s="16">
        <v>0.54545454545454497</v>
      </c>
      <c r="G8" s="16">
        <v>0.44827586206896602</v>
      </c>
      <c r="H8" s="16">
        <v>0.54545454545454497</v>
      </c>
      <c r="I8" s="16">
        <v>0.34210526315789502</v>
      </c>
      <c r="J8" s="16">
        <v>0.66666666666666696</v>
      </c>
      <c r="K8" s="16">
        <v>0.29411764705882398</v>
      </c>
      <c r="L8" s="16">
        <v>0.39130434782608697</v>
      </c>
      <c r="M8" s="16">
        <v>0.25</v>
      </c>
      <c r="N8" s="16">
        <v>0.5</v>
      </c>
      <c r="O8" s="16">
        <v>1</v>
      </c>
      <c r="P8" s="16"/>
      <c r="Q8" s="16">
        <v>0.5</v>
      </c>
      <c r="R8" s="16">
        <v>0</v>
      </c>
      <c r="S8" s="16">
        <v>0.4</v>
      </c>
      <c r="T8" s="16">
        <v>0.27272727272727298</v>
      </c>
      <c r="U8" s="16">
        <v>0.31578947368421101</v>
      </c>
      <c r="V8" s="16">
        <v>0.36842105263157898</v>
      </c>
      <c r="W8" s="16">
        <v>0.43243243243243201</v>
      </c>
      <c r="X8" s="16">
        <v>0.47499999999999998</v>
      </c>
      <c r="Y8" s="16">
        <v>0.48295454545454503</v>
      </c>
      <c r="Z8" s="16"/>
      <c r="AA8" s="16">
        <v>0.36752136752136799</v>
      </c>
      <c r="AB8" s="16">
        <v>0.48148148148148101</v>
      </c>
      <c r="AC8" s="16"/>
      <c r="AD8" s="16">
        <v>7.69230769230769E-2</v>
      </c>
      <c r="AE8" s="16">
        <v>0.1</v>
      </c>
      <c r="AF8" s="16">
        <v>0.18181818181818199</v>
      </c>
      <c r="AG8" s="16">
        <v>0.5</v>
      </c>
      <c r="AH8" s="16">
        <v>0.52631578947368396</v>
      </c>
      <c r="AI8" s="16">
        <v>0.39130434782608697</v>
      </c>
      <c r="AJ8" s="16">
        <v>0.54385964912280704</v>
      </c>
      <c r="AK8" s="16">
        <v>0.40816326530612201</v>
      </c>
      <c r="AL8" s="16">
        <v>0.439024390243902</v>
      </c>
      <c r="AM8" s="16">
        <v>0.493670886075949</v>
      </c>
      <c r="AN8" s="16"/>
      <c r="AO8" s="16">
        <v>0.430379746835443</v>
      </c>
      <c r="AP8" s="16">
        <v>0.336842105263158</v>
      </c>
      <c r="AQ8" s="16">
        <v>0.39743589743589702</v>
      </c>
      <c r="AR8" s="16">
        <v>0.53658536585365901</v>
      </c>
      <c r="AS8" s="16">
        <v>0.75757575757575801</v>
      </c>
      <c r="AT8" s="16">
        <v>0.5</v>
      </c>
      <c r="AU8" s="16"/>
      <c r="AV8" s="16">
        <v>0.25</v>
      </c>
      <c r="AW8" s="16" t="s">
        <v>134</v>
      </c>
      <c r="AX8" s="16">
        <v>0.69387755102040805</v>
      </c>
      <c r="AY8" s="16">
        <v>0.5</v>
      </c>
      <c r="AZ8" s="16" t="s">
        <v>134</v>
      </c>
      <c r="BA8" s="16">
        <v>0.4375</v>
      </c>
      <c r="BB8" s="16">
        <v>0.36111111111111099</v>
      </c>
      <c r="BC8" s="16">
        <v>0.2</v>
      </c>
      <c r="BD8" s="16">
        <v>0.5</v>
      </c>
      <c r="BE8" s="16">
        <v>0.43298969072165</v>
      </c>
      <c r="BF8" s="16">
        <v>0.5</v>
      </c>
      <c r="BG8" s="16">
        <v>0</v>
      </c>
      <c r="BH8" s="16">
        <v>0.4</v>
      </c>
      <c r="BI8" s="16">
        <v>0.25</v>
      </c>
      <c r="BJ8" s="16">
        <v>0.2</v>
      </c>
      <c r="BK8" s="16">
        <v>0.18181818181818199</v>
      </c>
      <c r="BL8" s="16">
        <v>0.36363636363636398</v>
      </c>
      <c r="BM8" s="16">
        <v>0</v>
      </c>
      <c r="BN8" s="16">
        <v>0.25</v>
      </c>
      <c r="BO8" s="16"/>
      <c r="BP8" s="16">
        <v>0.45387453874538702</v>
      </c>
      <c r="BQ8" s="16"/>
      <c r="BR8" s="16">
        <v>0.45519713261648698</v>
      </c>
      <c r="BS8" s="16"/>
      <c r="BT8" s="16">
        <v>0.46753246753246802</v>
      </c>
    </row>
    <row r="9" spans="2:72" ht="16" x14ac:dyDescent="0.2">
      <c r="B9" s="17" t="s">
        <v>292</v>
      </c>
      <c r="C9" s="16">
        <v>0.45045045045045001</v>
      </c>
      <c r="D9" s="16">
        <v>0.41134751773049599</v>
      </c>
      <c r="E9" s="16">
        <v>0.41379310344827602</v>
      </c>
      <c r="F9" s="16">
        <v>0.45454545454545497</v>
      </c>
      <c r="G9" s="16">
        <v>0.48275862068965503</v>
      </c>
      <c r="H9" s="16">
        <v>0.36363636363636398</v>
      </c>
      <c r="I9" s="16">
        <v>0.55263157894736803</v>
      </c>
      <c r="J9" s="16">
        <v>0.2</v>
      </c>
      <c r="K9" s="16">
        <v>0.64705882352941202</v>
      </c>
      <c r="L9" s="16">
        <v>0.47826086956521702</v>
      </c>
      <c r="M9" s="16">
        <v>0.75</v>
      </c>
      <c r="N9" s="16">
        <v>0.33333333333333298</v>
      </c>
      <c r="O9" s="16">
        <v>0</v>
      </c>
      <c r="P9" s="16"/>
      <c r="Q9" s="16">
        <v>0.5</v>
      </c>
      <c r="R9" s="16">
        <v>0.66666666666666696</v>
      </c>
      <c r="S9" s="16">
        <v>0.6</v>
      </c>
      <c r="T9" s="16">
        <v>0.63636363636363602</v>
      </c>
      <c r="U9" s="16">
        <v>0.52631578947368396</v>
      </c>
      <c r="V9" s="16">
        <v>0.52631578947368396</v>
      </c>
      <c r="W9" s="16">
        <v>0.51351351351351304</v>
      </c>
      <c r="X9" s="16">
        <v>0.42499999999999999</v>
      </c>
      <c r="Y9" s="16">
        <v>0.39772727272727298</v>
      </c>
      <c r="Z9" s="16"/>
      <c r="AA9" s="16">
        <v>0.53846153846153799</v>
      </c>
      <c r="AB9" s="16">
        <v>0.40277777777777801</v>
      </c>
      <c r="AC9" s="16"/>
      <c r="AD9" s="16">
        <v>0.76923076923076905</v>
      </c>
      <c r="AE9" s="16">
        <v>0.7</v>
      </c>
      <c r="AF9" s="16">
        <v>0.54545454545454497</v>
      </c>
      <c r="AG9" s="16">
        <v>0.42857142857142899</v>
      </c>
      <c r="AH9" s="16">
        <v>0.36842105263157898</v>
      </c>
      <c r="AI9" s="16">
        <v>0.47826086956521702</v>
      </c>
      <c r="AJ9" s="16">
        <v>0.38596491228070201</v>
      </c>
      <c r="AK9" s="16">
        <v>0.59183673469387799</v>
      </c>
      <c r="AL9" s="16">
        <v>0.41463414634146301</v>
      </c>
      <c r="AM9" s="16">
        <v>0.367088607594937</v>
      </c>
      <c r="AN9" s="16"/>
      <c r="AO9" s="16">
        <v>0.443037974683544</v>
      </c>
      <c r="AP9" s="16">
        <v>0.52631578947368396</v>
      </c>
      <c r="AQ9" s="16">
        <v>0.487179487179487</v>
      </c>
      <c r="AR9" s="16">
        <v>0.41463414634146301</v>
      </c>
      <c r="AS9" s="16">
        <v>0.21212121212121199</v>
      </c>
      <c r="AT9" s="16">
        <v>0.33333333333333298</v>
      </c>
      <c r="AU9" s="16"/>
      <c r="AV9" s="16">
        <v>0.5</v>
      </c>
      <c r="AW9" s="16" t="s">
        <v>134</v>
      </c>
      <c r="AX9" s="16">
        <v>0.28571428571428598</v>
      </c>
      <c r="AY9" s="16">
        <v>0.5</v>
      </c>
      <c r="AZ9" s="16" t="s">
        <v>134</v>
      </c>
      <c r="BA9" s="16">
        <v>0.4375</v>
      </c>
      <c r="BB9" s="16">
        <v>0.52777777777777801</v>
      </c>
      <c r="BC9" s="16">
        <v>0.6</v>
      </c>
      <c r="BD9" s="16">
        <v>0.16666666666666699</v>
      </c>
      <c r="BE9" s="16">
        <v>0.48453608247422703</v>
      </c>
      <c r="BF9" s="16">
        <v>0.31818181818181801</v>
      </c>
      <c r="BG9" s="16">
        <v>1</v>
      </c>
      <c r="BH9" s="16">
        <v>0.53333333333333299</v>
      </c>
      <c r="BI9" s="16">
        <v>0.5</v>
      </c>
      <c r="BJ9" s="16">
        <v>0.6</v>
      </c>
      <c r="BK9" s="16">
        <v>0.72727272727272696</v>
      </c>
      <c r="BL9" s="16">
        <v>0.54545454545454497</v>
      </c>
      <c r="BM9" s="16">
        <v>0</v>
      </c>
      <c r="BN9" s="16">
        <v>0.5</v>
      </c>
      <c r="BO9" s="16"/>
      <c r="BP9" s="16">
        <v>0.45387453874538702</v>
      </c>
      <c r="BQ9" s="16"/>
      <c r="BR9" s="16">
        <v>0.43369175627240097</v>
      </c>
      <c r="BS9" s="16"/>
      <c r="BT9" s="16">
        <v>0.445887445887446</v>
      </c>
    </row>
    <row r="10" spans="2:72" ht="32" x14ac:dyDescent="0.2">
      <c r="B10" s="17" t="s">
        <v>293</v>
      </c>
      <c r="C10" s="16">
        <v>8.1081081081081099E-2</v>
      </c>
      <c r="D10" s="16">
        <v>7.8014184397163094E-2</v>
      </c>
      <c r="E10" s="16">
        <v>0.24137931034482801</v>
      </c>
      <c r="F10" s="16">
        <v>0</v>
      </c>
      <c r="G10" s="16">
        <v>0</v>
      </c>
      <c r="H10" s="16">
        <v>9.0909090909090898E-2</v>
      </c>
      <c r="I10" s="16">
        <v>7.8947368421052599E-2</v>
      </c>
      <c r="J10" s="16">
        <v>0.133333333333333</v>
      </c>
      <c r="K10" s="16">
        <v>5.8823529411764698E-2</v>
      </c>
      <c r="L10" s="16">
        <v>8.6956521739130405E-2</v>
      </c>
      <c r="M10" s="16">
        <v>0</v>
      </c>
      <c r="N10" s="16">
        <v>0</v>
      </c>
      <c r="O10" s="16">
        <v>0</v>
      </c>
      <c r="P10" s="16"/>
      <c r="Q10" s="16">
        <v>0</v>
      </c>
      <c r="R10" s="16">
        <v>0</v>
      </c>
      <c r="S10" s="16">
        <v>0</v>
      </c>
      <c r="T10" s="16">
        <v>9.0909090909090898E-2</v>
      </c>
      <c r="U10" s="16">
        <v>0.105263157894737</v>
      </c>
      <c r="V10" s="16">
        <v>7.8947368421052599E-2</v>
      </c>
      <c r="W10" s="16">
        <v>5.4054054054054099E-2</v>
      </c>
      <c r="X10" s="16">
        <v>7.4999999999999997E-2</v>
      </c>
      <c r="Y10" s="16">
        <v>9.0909090909090898E-2</v>
      </c>
      <c r="Z10" s="16"/>
      <c r="AA10" s="16">
        <v>6.8376068376068397E-2</v>
      </c>
      <c r="AB10" s="16">
        <v>8.7962962962963007E-2</v>
      </c>
      <c r="AC10" s="16"/>
      <c r="AD10" s="16">
        <v>7.69230769230769E-2</v>
      </c>
      <c r="AE10" s="16">
        <v>0.2</v>
      </c>
      <c r="AF10" s="16">
        <v>0.27272727272727298</v>
      </c>
      <c r="AG10" s="16">
        <v>3.5714285714285698E-2</v>
      </c>
      <c r="AH10" s="16">
        <v>0.105263157894737</v>
      </c>
      <c r="AI10" s="16">
        <v>4.3478260869565202E-2</v>
      </c>
      <c r="AJ10" s="16">
        <v>7.0175438596491196E-2</v>
      </c>
      <c r="AK10" s="16">
        <v>0</v>
      </c>
      <c r="AL10" s="16">
        <v>0.12195121951219499</v>
      </c>
      <c r="AM10" s="16">
        <v>8.8607594936708903E-2</v>
      </c>
      <c r="AN10" s="16"/>
      <c r="AO10" s="16">
        <v>8.8607594936708903E-2</v>
      </c>
      <c r="AP10" s="16">
        <v>0.105263157894737</v>
      </c>
      <c r="AQ10" s="16">
        <v>0.102564102564103</v>
      </c>
      <c r="AR10" s="16">
        <v>4.8780487804878099E-2</v>
      </c>
      <c r="AS10" s="16">
        <v>0</v>
      </c>
      <c r="AT10" s="16">
        <v>0</v>
      </c>
      <c r="AU10" s="16"/>
      <c r="AV10" s="16">
        <v>0.25</v>
      </c>
      <c r="AW10" s="16" t="s">
        <v>134</v>
      </c>
      <c r="AX10" s="16">
        <v>2.04081632653061E-2</v>
      </c>
      <c r="AY10" s="16">
        <v>0</v>
      </c>
      <c r="AZ10" s="16" t="s">
        <v>134</v>
      </c>
      <c r="BA10" s="16">
        <v>6.25E-2</v>
      </c>
      <c r="BB10" s="16">
        <v>5.5555555555555601E-2</v>
      </c>
      <c r="BC10" s="16">
        <v>0.2</v>
      </c>
      <c r="BD10" s="16">
        <v>0.33333333333333298</v>
      </c>
      <c r="BE10" s="16">
        <v>5.1546391752577303E-2</v>
      </c>
      <c r="BF10" s="16">
        <v>0.13636363636363599</v>
      </c>
      <c r="BG10" s="16">
        <v>0</v>
      </c>
      <c r="BH10" s="16">
        <v>6.6666666666666693E-2</v>
      </c>
      <c r="BI10" s="16">
        <v>0.25</v>
      </c>
      <c r="BJ10" s="16">
        <v>0.2</v>
      </c>
      <c r="BK10" s="16">
        <v>9.0909090909090898E-2</v>
      </c>
      <c r="BL10" s="16">
        <v>9.0909090909090898E-2</v>
      </c>
      <c r="BM10" s="16">
        <v>1</v>
      </c>
      <c r="BN10" s="16">
        <v>0.125</v>
      </c>
      <c r="BO10" s="16"/>
      <c r="BP10" s="16">
        <v>6.6420664206642097E-2</v>
      </c>
      <c r="BQ10" s="16"/>
      <c r="BR10" s="16">
        <v>8.2437275985663097E-2</v>
      </c>
      <c r="BS10" s="16"/>
      <c r="BT10" s="16">
        <v>6.0606060606060601E-2</v>
      </c>
    </row>
    <row r="11" spans="2:72" ht="16" x14ac:dyDescent="0.2">
      <c r="B11" s="17" t="s">
        <v>294</v>
      </c>
      <c r="C11" s="16">
        <v>2.1021021021020998E-2</v>
      </c>
      <c r="D11" s="16">
        <v>1.41843971631206E-2</v>
      </c>
      <c r="E11" s="16">
        <v>0</v>
      </c>
      <c r="F11" s="16">
        <v>0</v>
      </c>
      <c r="G11" s="16">
        <v>6.8965517241379296E-2</v>
      </c>
      <c r="H11" s="16">
        <v>0</v>
      </c>
      <c r="I11" s="16">
        <v>2.6315789473684199E-2</v>
      </c>
      <c r="J11" s="16">
        <v>0</v>
      </c>
      <c r="K11" s="16">
        <v>0</v>
      </c>
      <c r="L11" s="16">
        <v>4.3478260869565202E-2</v>
      </c>
      <c r="M11" s="16">
        <v>0</v>
      </c>
      <c r="N11" s="16">
        <v>0.16666666666666699</v>
      </c>
      <c r="O11" s="16">
        <v>0</v>
      </c>
      <c r="P11" s="16"/>
      <c r="Q11" s="16">
        <v>0</v>
      </c>
      <c r="R11" s="16">
        <v>0</v>
      </c>
      <c r="S11" s="16">
        <v>0</v>
      </c>
      <c r="T11" s="16">
        <v>0</v>
      </c>
      <c r="U11" s="16">
        <v>5.2631578947368397E-2</v>
      </c>
      <c r="V11" s="16">
        <v>2.6315789473684199E-2</v>
      </c>
      <c r="W11" s="16">
        <v>0</v>
      </c>
      <c r="X11" s="16">
        <v>2.5000000000000001E-2</v>
      </c>
      <c r="Y11" s="16">
        <v>2.27272727272727E-2</v>
      </c>
      <c r="Z11" s="16"/>
      <c r="AA11" s="16">
        <v>1.7094017094017099E-2</v>
      </c>
      <c r="AB11" s="16">
        <v>2.3148148148148098E-2</v>
      </c>
      <c r="AC11" s="16"/>
      <c r="AD11" s="16">
        <v>0</v>
      </c>
      <c r="AE11" s="16">
        <v>0</v>
      </c>
      <c r="AF11" s="16">
        <v>0</v>
      </c>
      <c r="AG11" s="16">
        <v>3.5714285714285698E-2</v>
      </c>
      <c r="AH11" s="16">
        <v>0</v>
      </c>
      <c r="AI11" s="16">
        <v>8.6956521739130405E-2</v>
      </c>
      <c r="AJ11" s="16">
        <v>0</v>
      </c>
      <c r="AK11" s="16">
        <v>0</v>
      </c>
      <c r="AL11" s="16">
        <v>2.4390243902439001E-2</v>
      </c>
      <c r="AM11" s="16">
        <v>3.7974683544303799E-2</v>
      </c>
      <c r="AN11" s="16"/>
      <c r="AO11" s="16">
        <v>3.7974683544303799E-2</v>
      </c>
      <c r="AP11" s="16">
        <v>2.1052631578947399E-2</v>
      </c>
      <c r="AQ11" s="16">
        <v>1.2820512820512799E-2</v>
      </c>
      <c r="AR11" s="16">
        <v>0</v>
      </c>
      <c r="AS11" s="16">
        <v>3.03030303030303E-2</v>
      </c>
      <c r="AT11" s="16">
        <v>0</v>
      </c>
      <c r="AU11" s="16"/>
      <c r="AV11" s="16">
        <v>0</v>
      </c>
      <c r="AW11" s="16" t="s">
        <v>134</v>
      </c>
      <c r="AX11" s="16">
        <v>0</v>
      </c>
      <c r="AY11" s="16">
        <v>0</v>
      </c>
      <c r="AZ11" s="16" t="s">
        <v>134</v>
      </c>
      <c r="BA11" s="16">
        <v>6.25E-2</v>
      </c>
      <c r="BB11" s="16">
        <v>5.5555555555555601E-2</v>
      </c>
      <c r="BC11" s="16">
        <v>0</v>
      </c>
      <c r="BD11" s="16">
        <v>0</v>
      </c>
      <c r="BE11" s="16">
        <v>2.06185567010309E-2</v>
      </c>
      <c r="BF11" s="16">
        <v>4.5454545454545497E-2</v>
      </c>
      <c r="BG11" s="16">
        <v>0</v>
      </c>
      <c r="BH11" s="16">
        <v>0</v>
      </c>
      <c r="BI11" s="16">
        <v>0</v>
      </c>
      <c r="BJ11" s="16">
        <v>0</v>
      </c>
      <c r="BK11" s="16">
        <v>0</v>
      </c>
      <c r="BL11" s="16">
        <v>0</v>
      </c>
      <c r="BM11" s="16">
        <v>0</v>
      </c>
      <c r="BN11" s="16">
        <v>0</v>
      </c>
      <c r="BO11" s="16"/>
      <c r="BP11" s="16">
        <v>2.2140221402214E-2</v>
      </c>
      <c r="BQ11" s="16"/>
      <c r="BR11" s="16">
        <v>2.1505376344085999E-2</v>
      </c>
      <c r="BS11" s="16"/>
      <c r="BT11" s="16">
        <v>2.1645021645021599E-2</v>
      </c>
    </row>
    <row r="12" spans="2:72" ht="16" x14ac:dyDescent="0.2">
      <c r="B12" s="17" t="s">
        <v>295</v>
      </c>
      <c r="C12" s="16">
        <v>6.0060060060060103E-3</v>
      </c>
      <c r="D12" s="16">
        <v>7.09219858156028E-3</v>
      </c>
      <c r="E12" s="16">
        <v>3.4482758620689703E-2</v>
      </c>
      <c r="F12" s="16">
        <v>0</v>
      </c>
      <c r="G12" s="16">
        <v>0</v>
      </c>
      <c r="H12" s="16">
        <v>0</v>
      </c>
      <c r="I12" s="16">
        <v>0</v>
      </c>
      <c r="J12" s="16">
        <v>0</v>
      </c>
      <c r="K12" s="16">
        <v>0</v>
      </c>
      <c r="L12" s="16">
        <v>0</v>
      </c>
      <c r="M12" s="16">
        <v>0</v>
      </c>
      <c r="N12" s="16">
        <v>0</v>
      </c>
      <c r="O12" s="16">
        <v>0</v>
      </c>
      <c r="P12" s="16"/>
      <c r="Q12" s="16">
        <v>0</v>
      </c>
      <c r="R12" s="16">
        <v>0.33333333333333298</v>
      </c>
      <c r="S12" s="16">
        <v>0</v>
      </c>
      <c r="T12" s="16">
        <v>0</v>
      </c>
      <c r="U12" s="16">
        <v>0</v>
      </c>
      <c r="V12" s="16">
        <v>0</v>
      </c>
      <c r="W12" s="16">
        <v>0</v>
      </c>
      <c r="X12" s="16">
        <v>0</v>
      </c>
      <c r="Y12" s="16">
        <v>5.6818181818181802E-3</v>
      </c>
      <c r="Z12" s="16"/>
      <c r="AA12" s="16">
        <v>8.5470085470085496E-3</v>
      </c>
      <c r="AB12" s="16">
        <v>4.6296296296296302E-3</v>
      </c>
      <c r="AC12" s="16"/>
      <c r="AD12" s="16">
        <v>7.69230769230769E-2</v>
      </c>
      <c r="AE12" s="16">
        <v>0</v>
      </c>
      <c r="AF12" s="16">
        <v>0</v>
      </c>
      <c r="AG12" s="16">
        <v>0</v>
      </c>
      <c r="AH12" s="16">
        <v>0</v>
      </c>
      <c r="AI12" s="16">
        <v>0</v>
      </c>
      <c r="AJ12" s="16">
        <v>0</v>
      </c>
      <c r="AK12" s="16">
        <v>0</v>
      </c>
      <c r="AL12" s="16">
        <v>0</v>
      </c>
      <c r="AM12" s="16">
        <v>1.26582278481013E-2</v>
      </c>
      <c r="AN12" s="16"/>
      <c r="AO12" s="16">
        <v>0</v>
      </c>
      <c r="AP12" s="16">
        <v>1.05263157894737E-2</v>
      </c>
      <c r="AQ12" s="16">
        <v>0</v>
      </c>
      <c r="AR12" s="16">
        <v>0</v>
      </c>
      <c r="AS12" s="16">
        <v>0</v>
      </c>
      <c r="AT12" s="16">
        <v>0.16666666666666699</v>
      </c>
      <c r="AU12" s="16"/>
      <c r="AV12" s="16">
        <v>0</v>
      </c>
      <c r="AW12" s="16" t="s">
        <v>134</v>
      </c>
      <c r="AX12" s="16">
        <v>0</v>
      </c>
      <c r="AY12" s="16">
        <v>0</v>
      </c>
      <c r="AZ12" s="16" t="s">
        <v>134</v>
      </c>
      <c r="BA12" s="16">
        <v>0</v>
      </c>
      <c r="BB12" s="16">
        <v>0</v>
      </c>
      <c r="BC12" s="16">
        <v>0</v>
      </c>
      <c r="BD12" s="16">
        <v>0</v>
      </c>
      <c r="BE12" s="16">
        <v>1.03092783505155E-2</v>
      </c>
      <c r="BF12" s="16">
        <v>0</v>
      </c>
      <c r="BG12" s="16">
        <v>0</v>
      </c>
      <c r="BH12" s="16">
        <v>0</v>
      </c>
      <c r="BI12" s="16">
        <v>0</v>
      </c>
      <c r="BJ12" s="16">
        <v>0</v>
      </c>
      <c r="BK12" s="16">
        <v>0</v>
      </c>
      <c r="BL12" s="16">
        <v>0</v>
      </c>
      <c r="BM12" s="16">
        <v>0</v>
      </c>
      <c r="BN12" s="16">
        <v>0.125</v>
      </c>
      <c r="BO12" s="16"/>
      <c r="BP12" s="16">
        <v>3.6900369003690001E-3</v>
      </c>
      <c r="BQ12" s="16"/>
      <c r="BR12" s="16">
        <v>7.1684587813620098E-3</v>
      </c>
      <c r="BS12" s="16"/>
      <c r="BT12" s="16">
        <v>4.3290043290043299E-3</v>
      </c>
    </row>
    <row r="13" spans="2:72" ht="16" x14ac:dyDescent="0.2">
      <c r="B13" s="17" t="s">
        <v>90</v>
      </c>
      <c r="C13" s="20">
        <v>0</v>
      </c>
      <c r="D13" s="20">
        <v>0</v>
      </c>
      <c r="E13" s="20">
        <v>0</v>
      </c>
      <c r="F13" s="20">
        <v>0</v>
      </c>
      <c r="G13" s="20">
        <v>0</v>
      </c>
      <c r="H13" s="20">
        <v>0</v>
      </c>
      <c r="I13" s="20">
        <v>0</v>
      </c>
      <c r="J13" s="20">
        <v>0</v>
      </c>
      <c r="K13" s="20">
        <v>0</v>
      </c>
      <c r="L13" s="20">
        <v>0</v>
      </c>
      <c r="M13" s="20">
        <v>0</v>
      </c>
      <c r="N13" s="20">
        <v>0</v>
      </c>
      <c r="O13" s="20">
        <v>0</v>
      </c>
      <c r="P13" s="20"/>
      <c r="Q13" s="20">
        <v>0</v>
      </c>
      <c r="R13" s="20">
        <v>0</v>
      </c>
      <c r="S13" s="20">
        <v>0</v>
      </c>
      <c r="T13" s="20">
        <v>0</v>
      </c>
      <c r="U13" s="20">
        <v>0</v>
      </c>
      <c r="V13" s="20">
        <v>0</v>
      </c>
      <c r="W13" s="20">
        <v>0</v>
      </c>
      <c r="X13" s="20">
        <v>0</v>
      </c>
      <c r="Y13" s="20">
        <v>0</v>
      </c>
      <c r="Z13" s="20"/>
      <c r="AA13" s="20">
        <v>0</v>
      </c>
      <c r="AB13" s="20">
        <v>0</v>
      </c>
      <c r="AC13" s="20"/>
      <c r="AD13" s="20">
        <v>0</v>
      </c>
      <c r="AE13" s="20">
        <v>0</v>
      </c>
      <c r="AF13" s="20">
        <v>0</v>
      </c>
      <c r="AG13" s="20">
        <v>0</v>
      </c>
      <c r="AH13" s="20">
        <v>0</v>
      </c>
      <c r="AI13" s="20">
        <v>0</v>
      </c>
      <c r="AJ13" s="20">
        <v>0</v>
      </c>
      <c r="AK13" s="20">
        <v>0</v>
      </c>
      <c r="AL13" s="20">
        <v>0</v>
      </c>
      <c r="AM13" s="20">
        <v>0</v>
      </c>
      <c r="AN13" s="20"/>
      <c r="AO13" s="20">
        <v>0</v>
      </c>
      <c r="AP13" s="20">
        <v>0</v>
      </c>
      <c r="AQ13" s="20">
        <v>0</v>
      </c>
      <c r="AR13" s="20">
        <v>0</v>
      </c>
      <c r="AS13" s="20">
        <v>0</v>
      </c>
      <c r="AT13" s="20">
        <v>0</v>
      </c>
      <c r="AU13" s="20"/>
      <c r="AV13" s="20">
        <v>0</v>
      </c>
      <c r="AW13" s="20" t="s">
        <v>134</v>
      </c>
      <c r="AX13" s="20">
        <v>0</v>
      </c>
      <c r="AY13" s="20">
        <v>0</v>
      </c>
      <c r="AZ13" s="20" t="s">
        <v>134</v>
      </c>
      <c r="BA13" s="20">
        <v>0</v>
      </c>
      <c r="BB13" s="20">
        <v>0</v>
      </c>
      <c r="BC13" s="20">
        <v>0</v>
      </c>
      <c r="BD13" s="20">
        <v>0</v>
      </c>
      <c r="BE13" s="20">
        <v>0</v>
      </c>
      <c r="BF13" s="20">
        <v>0</v>
      </c>
      <c r="BG13" s="20">
        <v>0</v>
      </c>
      <c r="BH13" s="20">
        <v>0</v>
      </c>
      <c r="BI13" s="20">
        <v>0</v>
      </c>
      <c r="BJ13" s="20">
        <v>0</v>
      </c>
      <c r="BK13" s="20">
        <v>0</v>
      </c>
      <c r="BL13" s="20">
        <v>0</v>
      </c>
      <c r="BM13" s="20">
        <v>0</v>
      </c>
      <c r="BN13" s="20">
        <v>0</v>
      </c>
      <c r="BO13" s="20"/>
      <c r="BP13" s="20">
        <v>0</v>
      </c>
      <c r="BQ13" s="20"/>
      <c r="BR13" s="20">
        <v>0</v>
      </c>
      <c r="BS13" s="20"/>
      <c r="BT13" s="20">
        <v>0</v>
      </c>
    </row>
    <row r="14" spans="2:72" ht="16" x14ac:dyDescent="0.2">
      <c r="B14" s="17" t="s">
        <v>364</v>
      </c>
      <c r="C14" s="20">
        <v>0.891891891891892</v>
      </c>
      <c r="D14" s="20">
        <v>0.900709219858156</v>
      </c>
      <c r="E14" s="20">
        <v>0.72413793103448298</v>
      </c>
      <c r="F14" s="20">
        <v>1</v>
      </c>
      <c r="G14" s="20">
        <v>0.931034482758621</v>
      </c>
      <c r="H14" s="20">
        <v>0.90909090909090895</v>
      </c>
      <c r="I14" s="20">
        <v>0.89473684210526305</v>
      </c>
      <c r="J14" s="20">
        <v>0.86666666666666703</v>
      </c>
      <c r="K14" s="20">
        <v>0.94117647058823495</v>
      </c>
      <c r="L14" s="20">
        <v>0.86956521739130399</v>
      </c>
      <c r="M14" s="20">
        <v>1</v>
      </c>
      <c r="N14" s="20">
        <v>0.83333333333333304</v>
      </c>
      <c r="O14" s="20">
        <v>1</v>
      </c>
      <c r="P14" s="20"/>
      <c r="Q14" s="20">
        <v>1</v>
      </c>
      <c r="R14" s="20">
        <v>0.66666666666666696</v>
      </c>
      <c r="S14" s="20">
        <v>1</v>
      </c>
      <c r="T14" s="20">
        <v>0.90909090909090895</v>
      </c>
      <c r="U14" s="20">
        <v>0.84210526315789502</v>
      </c>
      <c r="V14" s="20">
        <v>0.89473684210526305</v>
      </c>
      <c r="W14" s="20">
        <v>0.94594594594594605</v>
      </c>
      <c r="X14" s="20">
        <v>0.9</v>
      </c>
      <c r="Y14" s="20">
        <v>0.88068181818181801</v>
      </c>
      <c r="Z14" s="20"/>
      <c r="AA14" s="20">
        <v>0.90598290598290598</v>
      </c>
      <c r="AB14" s="20">
        <v>0.88425925925925897</v>
      </c>
      <c r="AC14" s="20"/>
      <c r="AD14" s="20">
        <v>0.84615384615384603</v>
      </c>
      <c r="AE14" s="20">
        <v>0.8</v>
      </c>
      <c r="AF14" s="20">
        <v>0.72727272727272696</v>
      </c>
      <c r="AG14" s="20">
        <v>0.92857142857142905</v>
      </c>
      <c r="AH14" s="20">
        <v>0.89473684210526305</v>
      </c>
      <c r="AI14" s="20">
        <v>0.86956521739130399</v>
      </c>
      <c r="AJ14" s="20">
        <v>0.929824561403509</v>
      </c>
      <c r="AK14" s="20">
        <v>1</v>
      </c>
      <c r="AL14" s="20">
        <v>0.85365853658536595</v>
      </c>
      <c r="AM14" s="20">
        <v>0.860759493670886</v>
      </c>
      <c r="AN14" s="20"/>
      <c r="AO14" s="20">
        <v>0.873417721518987</v>
      </c>
      <c r="AP14" s="20">
        <v>0.86315789473684201</v>
      </c>
      <c r="AQ14" s="20">
        <v>0.88461538461538503</v>
      </c>
      <c r="AR14" s="20">
        <v>0.95121951219512202</v>
      </c>
      <c r="AS14" s="20">
        <v>0.96969696969696995</v>
      </c>
      <c r="AT14" s="20">
        <v>0.83333333333333304</v>
      </c>
      <c r="AU14" s="20"/>
      <c r="AV14" s="20">
        <v>0.75</v>
      </c>
      <c r="AW14" s="20" t="s">
        <v>134</v>
      </c>
      <c r="AX14" s="20">
        <v>0.97959183673469397</v>
      </c>
      <c r="AY14" s="20">
        <v>1</v>
      </c>
      <c r="AZ14" s="20" t="s">
        <v>134</v>
      </c>
      <c r="BA14" s="20">
        <v>0.875</v>
      </c>
      <c r="BB14" s="20">
        <v>0.88888888888888895</v>
      </c>
      <c r="BC14" s="20">
        <v>0.8</v>
      </c>
      <c r="BD14" s="20">
        <v>0.66666666666666696</v>
      </c>
      <c r="BE14" s="20">
        <v>0.91752577319587603</v>
      </c>
      <c r="BF14" s="20">
        <v>0.81818181818181801</v>
      </c>
      <c r="BG14" s="20">
        <v>1</v>
      </c>
      <c r="BH14" s="20">
        <v>0.93333333333333302</v>
      </c>
      <c r="BI14" s="20">
        <v>0.75</v>
      </c>
      <c r="BJ14" s="20">
        <v>0.8</v>
      </c>
      <c r="BK14" s="20">
        <v>0.90909090909090895</v>
      </c>
      <c r="BL14" s="20">
        <v>0.90909090909090895</v>
      </c>
      <c r="BM14" s="20">
        <v>0</v>
      </c>
      <c r="BN14" s="20">
        <v>0.75</v>
      </c>
      <c r="BO14" s="20"/>
      <c r="BP14" s="20">
        <v>0.90774907749077505</v>
      </c>
      <c r="BQ14" s="20"/>
      <c r="BR14" s="20">
        <v>0.88888888888888895</v>
      </c>
      <c r="BS14" s="20"/>
      <c r="BT14" s="20">
        <v>0.91341991341991302</v>
      </c>
    </row>
    <row r="15" spans="2:72" ht="16" x14ac:dyDescent="0.2">
      <c r="B15" s="17" t="s">
        <v>252</v>
      </c>
      <c r="C15" s="21">
        <v>2.7027027027027001E-2</v>
      </c>
      <c r="D15" s="21">
        <v>2.1276595744680899E-2</v>
      </c>
      <c r="E15" s="21">
        <v>3.4482758620689703E-2</v>
      </c>
      <c r="F15" s="21">
        <v>0</v>
      </c>
      <c r="G15" s="21">
        <v>6.8965517241379296E-2</v>
      </c>
      <c r="H15" s="21">
        <v>0</v>
      </c>
      <c r="I15" s="21">
        <v>2.6315789473684199E-2</v>
      </c>
      <c r="J15" s="21">
        <v>0</v>
      </c>
      <c r="K15" s="21">
        <v>0</v>
      </c>
      <c r="L15" s="21">
        <v>4.3478260869565202E-2</v>
      </c>
      <c r="M15" s="21">
        <v>0</v>
      </c>
      <c r="N15" s="21">
        <v>0.16666666666666699</v>
      </c>
      <c r="O15" s="21">
        <v>0</v>
      </c>
      <c r="P15" s="21"/>
      <c r="Q15" s="21">
        <v>0</v>
      </c>
      <c r="R15" s="21">
        <v>0.33333333333333298</v>
      </c>
      <c r="S15" s="21">
        <v>0</v>
      </c>
      <c r="T15" s="21">
        <v>0</v>
      </c>
      <c r="U15" s="21">
        <v>5.2631578947368397E-2</v>
      </c>
      <c r="V15" s="21">
        <v>2.6315789473684199E-2</v>
      </c>
      <c r="W15" s="21">
        <v>0</v>
      </c>
      <c r="X15" s="21">
        <v>2.5000000000000001E-2</v>
      </c>
      <c r="Y15" s="21">
        <v>2.8409090909090901E-2</v>
      </c>
      <c r="Z15" s="21"/>
      <c r="AA15" s="21">
        <v>2.5641025641025599E-2</v>
      </c>
      <c r="AB15" s="21">
        <v>2.7777777777777801E-2</v>
      </c>
      <c r="AC15" s="21"/>
      <c r="AD15" s="21">
        <v>7.69230769230769E-2</v>
      </c>
      <c r="AE15" s="21">
        <v>0</v>
      </c>
      <c r="AF15" s="21">
        <v>0</v>
      </c>
      <c r="AG15" s="21">
        <v>3.5714285714285698E-2</v>
      </c>
      <c r="AH15" s="21">
        <v>0</v>
      </c>
      <c r="AI15" s="21">
        <v>8.6956521739130405E-2</v>
      </c>
      <c r="AJ15" s="21">
        <v>0</v>
      </c>
      <c r="AK15" s="21">
        <v>0</v>
      </c>
      <c r="AL15" s="21">
        <v>2.4390243902439001E-2</v>
      </c>
      <c r="AM15" s="21">
        <v>5.0632911392405097E-2</v>
      </c>
      <c r="AN15" s="21"/>
      <c r="AO15" s="21">
        <v>3.7974683544303799E-2</v>
      </c>
      <c r="AP15" s="21">
        <v>3.1578947368421102E-2</v>
      </c>
      <c r="AQ15" s="21">
        <v>1.2820512820512799E-2</v>
      </c>
      <c r="AR15" s="21">
        <v>0</v>
      </c>
      <c r="AS15" s="21">
        <v>3.03030303030303E-2</v>
      </c>
      <c r="AT15" s="21">
        <v>0.16666666666666699</v>
      </c>
      <c r="AU15" s="21"/>
      <c r="AV15" s="21">
        <v>0</v>
      </c>
      <c r="AW15" s="21" t="s">
        <v>134</v>
      </c>
      <c r="AX15" s="21">
        <v>0</v>
      </c>
      <c r="AY15" s="21">
        <v>0</v>
      </c>
      <c r="AZ15" s="21" t="s">
        <v>134</v>
      </c>
      <c r="BA15" s="21">
        <v>6.25E-2</v>
      </c>
      <c r="BB15" s="21">
        <v>5.5555555555555601E-2</v>
      </c>
      <c r="BC15" s="21">
        <v>0</v>
      </c>
      <c r="BD15" s="21">
        <v>0</v>
      </c>
      <c r="BE15" s="21">
        <v>3.09278350515464E-2</v>
      </c>
      <c r="BF15" s="21">
        <v>4.5454545454545497E-2</v>
      </c>
      <c r="BG15" s="21">
        <v>0</v>
      </c>
      <c r="BH15" s="21">
        <v>0</v>
      </c>
      <c r="BI15" s="21">
        <v>0</v>
      </c>
      <c r="BJ15" s="21">
        <v>0</v>
      </c>
      <c r="BK15" s="21">
        <v>0</v>
      </c>
      <c r="BL15" s="21">
        <v>0</v>
      </c>
      <c r="BM15" s="21">
        <v>0</v>
      </c>
      <c r="BN15" s="21">
        <v>0.125</v>
      </c>
      <c r="BO15" s="21"/>
      <c r="BP15" s="21">
        <v>2.5830258302582999E-2</v>
      </c>
      <c r="BQ15" s="21"/>
      <c r="BR15" s="21">
        <v>2.8673835125448001E-2</v>
      </c>
      <c r="BS15" s="21"/>
      <c r="BT15" s="21">
        <v>2.5974025974026E-2</v>
      </c>
    </row>
    <row r="16" spans="2:72" x14ac:dyDescent="0.2">
      <c r="B16" s="15" t="s">
        <v>365</v>
      </c>
    </row>
    <row r="17" spans="2:2" x14ac:dyDescent="0.2">
      <c r="B17" t="s">
        <v>93</v>
      </c>
    </row>
    <row r="18" spans="2:2" x14ac:dyDescent="0.2">
      <c r="B18" t="s">
        <v>94</v>
      </c>
    </row>
    <row r="20" spans="2:2" x14ac:dyDescent="0.2">
      <c r="B20" s="8" t="str">
        <f>HYPERLINK("#'Contents'!A1", "Return to Contents")</f>
        <v>Return to Contents</v>
      </c>
    </row>
  </sheetData>
  <mergeCells count="7">
    <mergeCell ref="D2:BM2"/>
    <mergeCell ref="D5:O5"/>
    <mergeCell ref="Q5:Y5"/>
    <mergeCell ref="AA5:AB5"/>
    <mergeCell ref="AD5:AM5"/>
    <mergeCell ref="AO5:AT5"/>
    <mergeCell ref="AV5:BN5"/>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T19"/>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15" width="10.6640625" customWidth="1"/>
    <col min="16" max="16" width="2.1640625" customWidth="1"/>
    <col min="17" max="25" width="10.6640625" customWidth="1"/>
    <col min="26" max="26" width="2.1640625" customWidth="1"/>
    <col min="27" max="28" width="10.6640625" customWidth="1"/>
    <col min="29" max="29" width="2.1640625" customWidth="1"/>
    <col min="30" max="39" width="10.6640625" customWidth="1"/>
    <col min="40" max="40" width="2.1640625" customWidth="1"/>
    <col min="41" max="46" width="10.6640625" customWidth="1"/>
    <col min="47" max="47" width="2.1640625" customWidth="1"/>
    <col min="48" max="66" width="10.6640625" customWidth="1"/>
    <col min="67" max="67" width="2.1640625" customWidth="1"/>
    <col min="68" max="68" width="10.6640625" customWidth="1"/>
    <col min="69" max="69" width="2.1640625" customWidth="1"/>
    <col min="70" max="70" width="10.6640625" customWidth="1"/>
    <col min="71" max="71" width="2.1640625" customWidth="1"/>
    <col min="72" max="72" width="10.6640625" customWidth="1"/>
    <col min="73" max="73" width="2.1640625" customWidth="1"/>
  </cols>
  <sheetData>
    <row r="2" spans="2:72" ht="40" customHeight="1" x14ac:dyDescent="0.2">
      <c r="D2" s="35" t="s">
        <v>106</v>
      </c>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5" spans="2:72" ht="30" customHeight="1" x14ac:dyDescent="0.2">
      <c r="B5" s="14"/>
      <c r="C5" s="14"/>
      <c r="D5" s="34" t="s">
        <v>78</v>
      </c>
      <c r="E5" s="34"/>
      <c r="F5" s="34"/>
      <c r="G5" s="34"/>
      <c r="H5" s="34"/>
      <c r="I5" s="34"/>
      <c r="J5" s="34"/>
      <c r="K5" s="34"/>
      <c r="L5" s="34"/>
      <c r="M5" s="34"/>
      <c r="N5" s="34"/>
      <c r="O5" s="34"/>
      <c r="P5" s="14"/>
      <c r="Q5" s="34" t="s">
        <v>79</v>
      </c>
      <c r="R5" s="34"/>
      <c r="S5" s="34"/>
      <c r="T5" s="34"/>
      <c r="U5" s="34"/>
      <c r="V5" s="34"/>
      <c r="W5" s="34"/>
      <c r="X5" s="34"/>
      <c r="Y5" s="34"/>
      <c r="Z5" s="14"/>
      <c r="AA5" s="34" t="s">
        <v>80</v>
      </c>
      <c r="AB5" s="34"/>
      <c r="AC5" s="14"/>
      <c r="AD5" s="34" t="s">
        <v>81</v>
      </c>
      <c r="AE5" s="34"/>
      <c r="AF5" s="34"/>
      <c r="AG5" s="34"/>
      <c r="AH5" s="34"/>
      <c r="AI5" s="34"/>
      <c r="AJ5" s="34"/>
      <c r="AK5" s="34"/>
      <c r="AL5" s="34"/>
      <c r="AM5" s="34"/>
      <c r="AN5" s="14"/>
      <c r="AO5" s="34" t="s">
        <v>82</v>
      </c>
      <c r="AP5" s="34"/>
      <c r="AQ5" s="34"/>
      <c r="AR5" s="34"/>
      <c r="AS5" s="34"/>
      <c r="AT5" s="34"/>
      <c r="AU5" s="14"/>
      <c r="AV5" s="34" t="s">
        <v>83</v>
      </c>
      <c r="AW5" s="34"/>
      <c r="AX5" s="34"/>
      <c r="AY5" s="34"/>
      <c r="AZ5" s="34"/>
      <c r="BA5" s="34"/>
      <c r="BB5" s="34"/>
      <c r="BC5" s="34"/>
      <c r="BD5" s="34"/>
      <c r="BE5" s="34"/>
      <c r="BF5" s="34"/>
      <c r="BG5" s="34"/>
      <c r="BH5" s="34"/>
      <c r="BI5" s="34"/>
      <c r="BJ5" s="34"/>
      <c r="BK5" s="34"/>
      <c r="BL5" s="34"/>
      <c r="BM5" s="34"/>
      <c r="BN5" s="34"/>
      <c r="BO5" s="14"/>
      <c r="BP5" s="34" t="s">
        <v>84</v>
      </c>
      <c r="BQ5" s="14"/>
      <c r="BR5" s="34" t="s">
        <v>85</v>
      </c>
      <c r="BS5" s="14"/>
      <c r="BT5" s="34" t="s">
        <v>86</v>
      </c>
    </row>
    <row r="6" spans="2:72" ht="96" x14ac:dyDescent="0.2">
      <c r="B6" t="s">
        <v>14</v>
      </c>
      <c r="C6" s="9" t="s">
        <v>15</v>
      </c>
      <c r="D6" s="11" t="s">
        <v>16</v>
      </c>
      <c r="E6" s="11" t="s">
        <v>17</v>
      </c>
      <c r="F6" s="11" t="s">
        <v>18</v>
      </c>
      <c r="G6" s="11" t="s">
        <v>19</v>
      </c>
      <c r="H6" s="11" t="s">
        <v>20</v>
      </c>
      <c r="I6" s="11" t="s">
        <v>21</v>
      </c>
      <c r="J6" s="11" t="s">
        <v>22</v>
      </c>
      <c r="K6" s="11" t="s">
        <v>23</v>
      </c>
      <c r="L6" s="11" t="s">
        <v>24</v>
      </c>
      <c r="M6" s="11" t="s">
        <v>25</v>
      </c>
      <c r="N6" s="11" t="s">
        <v>26</v>
      </c>
      <c r="O6" s="11" t="s">
        <v>27</v>
      </c>
      <c r="Q6" s="11" t="s">
        <v>29</v>
      </c>
      <c r="R6" s="11" t="s">
        <v>30</v>
      </c>
      <c r="S6" s="11" t="s">
        <v>31</v>
      </c>
      <c r="T6" s="11" t="s">
        <v>32</v>
      </c>
      <c r="U6" s="11" t="s">
        <v>33</v>
      </c>
      <c r="V6" s="11" t="s">
        <v>34</v>
      </c>
      <c r="W6" s="11" t="s">
        <v>35</v>
      </c>
      <c r="X6" s="11" t="s">
        <v>36</v>
      </c>
      <c r="Y6" s="11" t="s">
        <v>37</v>
      </c>
      <c r="AA6" s="11" t="s">
        <v>38</v>
      </c>
      <c r="AB6" s="11" t="s">
        <v>39</v>
      </c>
      <c r="AD6" s="11" t="s">
        <v>40</v>
      </c>
      <c r="AE6" s="11" t="s">
        <v>41</v>
      </c>
      <c r="AF6" s="11" t="s">
        <v>42</v>
      </c>
      <c r="AG6" s="11" t="s">
        <v>43</v>
      </c>
      <c r="AH6" s="11" t="s">
        <v>44</v>
      </c>
      <c r="AI6" s="11" t="s">
        <v>45</v>
      </c>
      <c r="AJ6" s="11" t="s">
        <v>46</v>
      </c>
      <c r="AK6" s="11" t="s">
        <v>47</v>
      </c>
      <c r="AL6" s="11" t="s">
        <v>48</v>
      </c>
      <c r="AM6" s="11" t="s">
        <v>49</v>
      </c>
      <c r="AO6" s="11" t="s">
        <v>50</v>
      </c>
      <c r="AP6" s="11" t="s">
        <v>51</v>
      </c>
      <c r="AQ6" s="11" t="s">
        <v>52</v>
      </c>
      <c r="AR6" s="11" t="s">
        <v>53</v>
      </c>
      <c r="AS6" s="11" t="s">
        <v>54</v>
      </c>
      <c r="AT6" s="11" t="s">
        <v>55</v>
      </c>
      <c r="AV6" s="11" t="s">
        <v>56</v>
      </c>
      <c r="AW6" s="11" t="s">
        <v>57</v>
      </c>
      <c r="AX6" s="11" t="s">
        <v>58</v>
      </c>
      <c r="AY6" s="11" t="s">
        <v>59</v>
      </c>
      <c r="AZ6" s="11" t="s">
        <v>60</v>
      </c>
      <c r="BA6" s="11" t="s">
        <v>61</v>
      </c>
      <c r="BB6" s="11" t="s">
        <v>62</v>
      </c>
      <c r="BC6" s="11" t="s">
        <v>63</v>
      </c>
      <c r="BD6" s="11" t="s">
        <v>64</v>
      </c>
      <c r="BE6" s="11" t="s">
        <v>65</v>
      </c>
      <c r="BF6" s="11" t="s">
        <v>66</v>
      </c>
      <c r="BG6" s="11" t="s">
        <v>67</v>
      </c>
      <c r="BH6" s="11" t="s">
        <v>68</v>
      </c>
      <c r="BI6" s="11" t="s">
        <v>69</v>
      </c>
      <c r="BJ6" s="11" t="s">
        <v>70</v>
      </c>
      <c r="BK6" s="11" t="s">
        <v>71</v>
      </c>
      <c r="BL6" s="11" t="s">
        <v>72</v>
      </c>
      <c r="BM6" s="11" t="s">
        <v>73</v>
      </c>
      <c r="BN6" s="11" t="s">
        <v>74</v>
      </c>
      <c r="BP6" s="11" t="s">
        <v>75</v>
      </c>
      <c r="BR6" s="11" t="s">
        <v>76</v>
      </c>
      <c r="BT6" s="11" t="s">
        <v>77</v>
      </c>
    </row>
    <row r="7" spans="2:72" ht="30" customHeight="1" x14ac:dyDescent="0.2">
      <c r="B7" s="10" t="s">
        <v>28</v>
      </c>
      <c r="C7" s="10">
        <v>1001</v>
      </c>
      <c r="D7" s="10">
        <v>345</v>
      </c>
      <c r="E7" s="10">
        <v>119</v>
      </c>
      <c r="F7" s="10">
        <v>44</v>
      </c>
      <c r="G7" s="10">
        <v>68</v>
      </c>
      <c r="H7" s="10">
        <v>56</v>
      </c>
      <c r="I7" s="10">
        <v>94</v>
      </c>
      <c r="J7" s="10">
        <v>67</v>
      </c>
      <c r="K7" s="10">
        <v>31</v>
      </c>
      <c r="L7" s="10">
        <v>89</v>
      </c>
      <c r="M7" s="10">
        <v>40</v>
      </c>
      <c r="N7" s="10">
        <v>34</v>
      </c>
      <c r="O7" s="10">
        <v>14</v>
      </c>
      <c r="P7" s="10"/>
      <c r="Q7" s="10">
        <v>63</v>
      </c>
      <c r="R7" s="10">
        <v>71</v>
      </c>
      <c r="S7" s="10">
        <v>62</v>
      </c>
      <c r="T7" s="10">
        <v>71</v>
      </c>
      <c r="U7" s="10">
        <v>62</v>
      </c>
      <c r="V7" s="10">
        <v>101</v>
      </c>
      <c r="W7" s="10">
        <v>114</v>
      </c>
      <c r="X7" s="10">
        <v>94</v>
      </c>
      <c r="Y7" s="10">
        <v>362</v>
      </c>
      <c r="Z7" s="10"/>
      <c r="AA7" s="10">
        <v>544</v>
      </c>
      <c r="AB7" s="10">
        <v>456</v>
      </c>
      <c r="AC7" s="10"/>
      <c r="AD7" s="10">
        <v>139</v>
      </c>
      <c r="AE7" s="10">
        <v>65</v>
      </c>
      <c r="AF7" s="10">
        <v>63</v>
      </c>
      <c r="AG7" s="10">
        <v>96</v>
      </c>
      <c r="AH7" s="10">
        <v>78</v>
      </c>
      <c r="AI7" s="10">
        <v>92</v>
      </c>
      <c r="AJ7" s="10">
        <v>119</v>
      </c>
      <c r="AK7" s="10">
        <v>89</v>
      </c>
      <c r="AL7" s="10">
        <v>94</v>
      </c>
      <c r="AM7" s="10">
        <v>156</v>
      </c>
      <c r="AN7" s="10"/>
      <c r="AO7" s="10">
        <v>392</v>
      </c>
      <c r="AP7" s="10">
        <v>251</v>
      </c>
      <c r="AQ7" s="10">
        <v>175</v>
      </c>
      <c r="AR7" s="10">
        <v>97</v>
      </c>
      <c r="AS7" s="10">
        <v>58</v>
      </c>
      <c r="AT7" s="10">
        <v>20</v>
      </c>
      <c r="AU7" s="10"/>
      <c r="AV7" s="10">
        <v>16</v>
      </c>
      <c r="AW7" s="10">
        <v>5</v>
      </c>
      <c r="AX7" s="10">
        <v>108</v>
      </c>
      <c r="AY7" s="10">
        <v>12</v>
      </c>
      <c r="AZ7" s="10">
        <v>7</v>
      </c>
      <c r="BA7" s="10">
        <v>68</v>
      </c>
      <c r="BB7" s="10">
        <v>104</v>
      </c>
      <c r="BC7" s="10">
        <v>30</v>
      </c>
      <c r="BD7" s="10">
        <v>21</v>
      </c>
      <c r="BE7" s="10">
        <v>207</v>
      </c>
      <c r="BF7" s="10">
        <v>110</v>
      </c>
      <c r="BG7" s="10">
        <v>17</v>
      </c>
      <c r="BH7" s="10">
        <v>90</v>
      </c>
      <c r="BI7" s="10">
        <v>20</v>
      </c>
      <c r="BJ7" s="10">
        <v>15</v>
      </c>
      <c r="BK7" s="10">
        <v>48</v>
      </c>
      <c r="BL7" s="10">
        <v>51</v>
      </c>
      <c r="BM7" s="10">
        <v>36</v>
      </c>
      <c r="BN7" s="10">
        <v>36</v>
      </c>
      <c r="BO7" s="10"/>
      <c r="BP7" s="10">
        <v>763</v>
      </c>
      <c r="BQ7" s="10"/>
      <c r="BR7" s="10">
        <v>580</v>
      </c>
      <c r="BS7" s="10"/>
      <c r="BT7" s="10">
        <v>429</v>
      </c>
    </row>
    <row r="8" spans="2:72" ht="32" x14ac:dyDescent="0.2">
      <c r="B8" s="17" t="s">
        <v>95</v>
      </c>
      <c r="C8" s="16">
        <v>0.48751248751248699</v>
      </c>
      <c r="D8" s="16">
        <v>0.54782608695652202</v>
      </c>
      <c r="E8" s="16">
        <v>0.36134453781512599</v>
      </c>
      <c r="F8" s="16">
        <v>0.47727272727272702</v>
      </c>
      <c r="G8" s="16">
        <v>0.54411764705882304</v>
      </c>
      <c r="H8" s="16">
        <v>0.46428571428571402</v>
      </c>
      <c r="I8" s="16">
        <v>0.51063829787234005</v>
      </c>
      <c r="J8" s="16">
        <v>0.41791044776119401</v>
      </c>
      <c r="K8" s="16">
        <v>0.58064516129032295</v>
      </c>
      <c r="L8" s="16">
        <v>0.43820224719101097</v>
      </c>
      <c r="M8" s="16">
        <v>0.5</v>
      </c>
      <c r="N8" s="16">
        <v>0.441176470588235</v>
      </c>
      <c r="O8" s="16">
        <v>0.28571428571428598</v>
      </c>
      <c r="P8" s="16"/>
      <c r="Q8" s="16">
        <v>0.25396825396825401</v>
      </c>
      <c r="R8" s="16">
        <v>0.21126760563380301</v>
      </c>
      <c r="S8" s="16">
        <v>0.35483870967741898</v>
      </c>
      <c r="T8" s="16">
        <v>0.40845070422535201</v>
      </c>
      <c r="U8" s="16">
        <v>0.41935483870967699</v>
      </c>
      <c r="V8" s="16">
        <v>0.524752475247525</v>
      </c>
      <c r="W8" s="16">
        <v>0.47368421052631599</v>
      </c>
      <c r="X8" s="16">
        <v>0.52127659574468099</v>
      </c>
      <c r="Y8" s="16">
        <v>0.61602209944751396</v>
      </c>
      <c r="Z8" s="16"/>
      <c r="AA8" s="16">
        <v>0.39522058823529399</v>
      </c>
      <c r="AB8" s="16">
        <v>0.59649122807017496</v>
      </c>
      <c r="AC8" s="16"/>
      <c r="AD8" s="16">
        <v>0.27338129496402902</v>
      </c>
      <c r="AE8" s="16">
        <v>0.4</v>
      </c>
      <c r="AF8" s="16">
        <v>0.317460317460317</v>
      </c>
      <c r="AG8" s="16">
        <v>0.52083333333333304</v>
      </c>
      <c r="AH8" s="16">
        <v>0.38461538461538503</v>
      </c>
      <c r="AI8" s="16">
        <v>0.40217391304347799</v>
      </c>
      <c r="AJ8" s="16">
        <v>0.56302521008403394</v>
      </c>
      <c r="AK8" s="16">
        <v>0.651685393258427</v>
      </c>
      <c r="AL8" s="16">
        <v>0.67021276595744705</v>
      </c>
      <c r="AM8" s="16">
        <v>0.60256410256410298</v>
      </c>
      <c r="AN8" s="16"/>
      <c r="AO8" s="16">
        <v>0.405612244897959</v>
      </c>
      <c r="AP8" s="16">
        <v>0.49800796812748999</v>
      </c>
      <c r="AQ8" s="16">
        <v>0.56571428571428595</v>
      </c>
      <c r="AR8" s="16">
        <v>0.55670103092783496</v>
      </c>
      <c r="AS8" s="16">
        <v>0.67241379310344795</v>
      </c>
      <c r="AT8" s="16">
        <v>0.45</v>
      </c>
      <c r="AU8" s="16"/>
      <c r="AV8" s="16">
        <v>0.4375</v>
      </c>
      <c r="AW8" s="16">
        <v>0.8</v>
      </c>
      <c r="AX8" s="16">
        <v>0.56481481481481499</v>
      </c>
      <c r="AY8" s="16">
        <v>0.58333333333333304</v>
      </c>
      <c r="AZ8" s="16">
        <v>0.42857142857142899</v>
      </c>
      <c r="BA8" s="16">
        <v>0.45588235294117602</v>
      </c>
      <c r="BB8" s="16">
        <v>0.45192307692307698</v>
      </c>
      <c r="BC8" s="16">
        <v>0.46666666666666701</v>
      </c>
      <c r="BD8" s="16">
        <v>0.28571428571428598</v>
      </c>
      <c r="BE8" s="16">
        <v>0.57004830917874405</v>
      </c>
      <c r="BF8" s="16">
        <v>0.56363636363636405</v>
      </c>
      <c r="BG8" s="16">
        <v>0.52941176470588203</v>
      </c>
      <c r="BH8" s="16">
        <v>0.5</v>
      </c>
      <c r="BI8" s="16">
        <v>0.35</v>
      </c>
      <c r="BJ8" s="16">
        <v>0.6</v>
      </c>
      <c r="BK8" s="16">
        <v>0.3125</v>
      </c>
      <c r="BL8" s="16">
        <v>0.45098039215686297</v>
      </c>
      <c r="BM8" s="16">
        <v>0.27777777777777801</v>
      </c>
      <c r="BN8" s="16">
        <v>0.27777777777777801</v>
      </c>
      <c r="BO8" s="16"/>
      <c r="BP8" s="16">
        <v>0.5478374836173</v>
      </c>
      <c r="BQ8" s="16"/>
      <c r="BR8" s="16">
        <v>0.56379310344827605</v>
      </c>
      <c r="BS8" s="16"/>
      <c r="BT8" s="16">
        <v>0.58041958041957997</v>
      </c>
    </row>
    <row r="9" spans="2:72" ht="16" x14ac:dyDescent="0.2">
      <c r="B9" s="17" t="s">
        <v>96</v>
      </c>
      <c r="C9" s="16">
        <v>0.46553446553446598</v>
      </c>
      <c r="D9" s="16">
        <v>0.47536231884058</v>
      </c>
      <c r="E9" s="16">
        <v>0.46218487394958002</v>
      </c>
      <c r="F9" s="16">
        <v>0.36363636363636398</v>
      </c>
      <c r="G9" s="16">
        <v>0.48529411764705899</v>
      </c>
      <c r="H9" s="16">
        <v>0.41071428571428598</v>
      </c>
      <c r="I9" s="16">
        <v>0.45744680851063801</v>
      </c>
      <c r="J9" s="16">
        <v>0.44776119402985098</v>
      </c>
      <c r="K9" s="16">
        <v>0.483870967741935</v>
      </c>
      <c r="L9" s="16">
        <v>0.48314606741573002</v>
      </c>
      <c r="M9" s="16">
        <v>0.42499999999999999</v>
      </c>
      <c r="N9" s="16">
        <v>0.47058823529411797</v>
      </c>
      <c r="O9" s="16">
        <v>0.78571428571428603</v>
      </c>
      <c r="P9" s="16"/>
      <c r="Q9" s="16">
        <v>0.158730158730159</v>
      </c>
      <c r="R9" s="16">
        <v>0.29577464788732399</v>
      </c>
      <c r="S9" s="16">
        <v>0.25806451612903197</v>
      </c>
      <c r="T9" s="16">
        <v>0.40845070422535201</v>
      </c>
      <c r="U9" s="16">
        <v>0.467741935483871</v>
      </c>
      <c r="V9" s="16">
        <v>0.35643564356435598</v>
      </c>
      <c r="W9" s="16">
        <v>0.42105263157894701</v>
      </c>
      <c r="X9" s="16">
        <v>0.60638297872340396</v>
      </c>
      <c r="Y9" s="16">
        <v>0.60773480662983403</v>
      </c>
      <c r="Z9" s="16"/>
      <c r="AA9" s="16">
        <v>0.347426470588235</v>
      </c>
      <c r="AB9" s="16">
        <v>0.60745614035087703</v>
      </c>
      <c r="AC9" s="16"/>
      <c r="AD9" s="16">
        <v>0.27338129496402902</v>
      </c>
      <c r="AE9" s="16">
        <v>0.261538461538462</v>
      </c>
      <c r="AF9" s="16">
        <v>0.39682539682539703</v>
      </c>
      <c r="AG9" s="16">
        <v>0.40625</v>
      </c>
      <c r="AH9" s="16">
        <v>0.42307692307692302</v>
      </c>
      <c r="AI9" s="16">
        <v>0.467391304347826</v>
      </c>
      <c r="AJ9" s="16">
        <v>0.55462184873949605</v>
      </c>
      <c r="AK9" s="16">
        <v>0.53932584269662898</v>
      </c>
      <c r="AL9" s="16">
        <v>0.63829787234042601</v>
      </c>
      <c r="AM9" s="16">
        <v>0.61538461538461497</v>
      </c>
      <c r="AN9" s="16"/>
      <c r="AO9" s="16">
        <v>0.405612244897959</v>
      </c>
      <c r="AP9" s="16">
        <v>0.48605577689243001</v>
      </c>
      <c r="AQ9" s="16">
        <v>0.54285714285714304</v>
      </c>
      <c r="AR9" s="16">
        <v>0.49484536082474201</v>
      </c>
      <c r="AS9" s="16">
        <v>0.60344827586206895</v>
      </c>
      <c r="AT9" s="16">
        <v>0.25</v>
      </c>
      <c r="AU9" s="16"/>
      <c r="AV9" s="16">
        <v>0.375</v>
      </c>
      <c r="AW9" s="16">
        <v>0.4</v>
      </c>
      <c r="AX9" s="16">
        <v>0.56481481481481499</v>
      </c>
      <c r="AY9" s="16">
        <v>0.33333333333333298</v>
      </c>
      <c r="AZ9" s="16">
        <v>0.14285714285714299</v>
      </c>
      <c r="BA9" s="16">
        <v>0.32352941176470601</v>
      </c>
      <c r="BB9" s="16">
        <v>0.42307692307692302</v>
      </c>
      <c r="BC9" s="16">
        <v>0.4</v>
      </c>
      <c r="BD9" s="16">
        <v>0.28571428571428598</v>
      </c>
      <c r="BE9" s="16">
        <v>0.54589371980676304</v>
      </c>
      <c r="BF9" s="16">
        <v>0.48181818181818198</v>
      </c>
      <c r="BG9" s="16">
        <v>0.41176470588235298</v>
      </c>
      <c r="BH9" s="16">
        <v>0.5</v>
      </c>
      <c r="BI9" s="16">
        <v>0.35</v>
      </c>
      <c r="BJ9" s="16">
        <v>0.46666666666666701</v>
      </c>
      <c r="BK9" s="16">
        <v>0.4375</v>
      </c>
      <c r="BL9" s="16">
        <v>0.50980392156862697</v>
      </c>
      <c r="BM9" s="16">
        <v>0.33333333333333298</v>
      </c>
      <c r="BN9" s="16">
        <v>0.47222222222222199</v>
      </c>
      <c r="BO9" s="16"/>
      <c r="BP9" s="16">
        <v>0.49410222804718201</v>
      </c>
      <c r="BQ9" s="16"/>
      <c r="BR9" s="16">
        <v>0.49827586206896601</v>
      </c>
      <c r="BS9" s="16"/>
      <c r="BT9" s="16">
        <v>0.51748251748251795</v>
      </c>
    </row>
    <row r="10" spans="2:72" ht="16" x14ac:dyDescent="0.2">
      <c r="B10" s="17" t="s">
        <v>97</v>
      </c>
      <c r="C10" s="16">
        <v>0.39560439560439598</v>
      </c>
      <c r="D10" s="16">
        <v>0.42318840579710099</v>
      </c>
      <c r="E10" s="16">
        <v>0.35294117647058798</v>
      </c>
      <c r="F10" s="16">
        <v>0.34090909090909099</v>
      </c>
      <c r="G10" s="16">
        <v>0.42647058823529399</v>
      </c>
      <c r="H10" s="16">
        <v>0.33928571428571402</v>
      </c>
      <c r="I10" s="16">
        <v>0.36170212765957399</v>
      </c>
      <c r="J10" s="16">
        <v>0.41791044776119401</v>
      </c>
      <c r="K10" s="16">
        <v>0.41935483870967699</v>
      </c>
      <c r="L10" s="16">
        <v>0.39325842696629199</v>
      </c>
      <c r="M10" s="16">
        <v>0.3</v>
      </c>
      <c r="N10" s="16">
        <v>0.5</v>
      </c>
      <c r="O10" s="16">
        <v>0.42857142857142899</v>
      </c>
      <c r="P10" s="16"/>
      <c r="Q10" s="16">
        <v>0.55555555555555602</v>
      </c>
      <c r="R10" s="16">
        <v>0.56338028169014098</v>
      </c>
      <c r="S10" s="16">
        <v>0.45161290322580599</v>
      </c>
      <c r="T10" s="16">
        <v>0.338028169014085</v>
      </c>
      <c r="U10" s="16">
        <v>0.32258064516128998</v>
      </c>
      <c r="V10" s="16">
        <v>0.35643564356435598</v>
      </c>
      <c r="W10" s="16">
        <v>0.30701754385964902</v>
      </c>
      <c r="X10" s="16">
        <v>0.41489361702127697</v>
      </c>
      <c r="Y10" s="16">
        <v>0.38397790055248598</v>
      </c>
      <c r="Z10" s="16"/>
      <c r="AA10" s="16">
        <v>0.40073529411764702</v>
      </c>
      <c r="AB10" s="16">
        <v>0.390350877192982</v>
      </c>
      <c r="AC10" s="16"/>
      <c r="AD10" s="16">
        <v>0.50359712230215803</v>
      </c>
      <c r="AE10" s="16">
        <v>0.47692307692307701</v>
      </c>
      <c r="AF10" s="16">
        <v>0.34920634920634902</v>
      </c>
      <c r="AG10" s="16">
        <v>0.375</v>
      </c>
      <c r="AH10" s="16">
        <v>0.29487179487179499</v>
      </c>
      <c r="AI10" s="16">
        <v>0.38043478260869601</v>
      </c>
      <c r="AJ10" s="16">
        <v>0.33613445378151302</v>
      </c>
      <c r="AK10" s="16">
        <v>0.50561797752809001</v>
      </c>
      <c r="AL10" s="16">
        <v>0.38297872340425498</v>
      </c>
      <c r="AM10" s="16">
        <v>0.36538461538461497</v>
      </c>
      <c r="AN10" s="16"/>
      <c r="AO10" s="16">
        <v>0.32653061224489799</v>
      </c>
      <c r="AP10" s="16">
        <v>0.43426294820717098</v>
      </c>
      <c r="AQ10" s="16">
        <v>0.42285714285714299</v>
      </c>
      <c r="AR10" s="16">
        <v>0.39175257731958801</v>
      </c>
      <c r="AS10" s="16">
        <v>0.65517241379310298</v>
      </c>
      <c r="AT10" s="16">
        <v>0.3</v>
      </c>
      <c r="AU10" s="16"/>
      <c r="AV10" s="16">
        <v>0.4375</v>
      </c>
      <c r="AW10" s="16">
        <v>0.2</v>
      </c>
      <c r="AX10" s="16">
        <v>0.43518518518518501</v>
      </c>
      <c r="AY10" s="16">
        <v>0.16666666666666699</v>
      </c>
      <c r="AZ10" s="16">
        <v>0.14285714285714299</v>
      </c>
      <c r="BA10" s="16">
        <v>0.35294117647058798</v>
      </c>
      <c r="BB10" s="16">
        <v>0.49038461538461497</v>
      </c>
      <c r="BC10" s="16">
        <v>0.33333333333333298</v>
      </c>
      <c r="BD10" s="16">
        <v>0.52380952380952395</v>
      </c>
      <c r="BE10" s="16">
        <v>0.39130434782608697</v>
      </c>
      <c r="BF10" s="16">
        <v>0.30909090909090903</v>
      </c>
      <c r="BG10" s="16">
        <v>0.52941176470588203</v>
      </c>
      <c r="BH10" s="16">
        <v>0.37777777777777799</v>
      </c>
      <c r="BI10" s="16">
        <v>0.4</v>
      </c>
      <c r="BJ10" s="16">
        <v>0.266666666666667</v>
      </c>
      <c r="BK10" s="16">
        <v>0.33333333333333298</v>
      </c>
      <c r="BL10" s="16">
        <v>0.37254901960784298</v>
      </c>
      <c r="BM10" s="16">
        <v>0.52777777777777801</v>
      </c>
      <c r="BN10" s="16">
        <v>0.5</v>
      </c>
      <c r="BO10" s="16"/>
      <c r="BP10" s="16">
        <v>0.40760157273918701</v>
      </c>
      <c r="BQ10" s="16"/>
      <c r="BR10" s="16">
        <v>0.37068965517241398</v>
      </c>
      <c r="BS10" s="16"/>
      <c r="BT10" s="16">
        <v>0.41958041958042003</v>
      </c>
    </row>
    <row r="11" spans="2:72" ht="16" x14ac:dyDescent="0.2">
      <c r="B11" s="17" t="s">
        <v>99</v>
      </c>
      <c r="C11" s="16">
        <v>0.36363636363636398</v>
      </c>
      <c r="D11" s="16">
        <v>0.45797101449275401</v>
      </c>
      <c r="E11" s="16">
        <v>0.26890756302521002</v>
      </c>
      <c r="F11" s="16">
        <v>0.31818181818181801</v>
      </c>
      <c r="G11" s="16">
        <v>0.38235294117647101</v>
      </c>
      <c r="H11" s="16">
        <v>0.19642857142857101</v>
      </c>
      <c r="I11" s="16">
        <v>0.36170212765957399</v>
      </c>
      <c r="J11" s="16">
        <v>0.238805970149254</v>
      </c>
      <c r="K11" s="16">
        <v>0.32258064516128998</v>
      </c>
      <c r="L11" s="16">
        <v>0.35955056179775302</v>
      </c>
      <c r="M11" s="16">
        <v>0.42499999999999999</v>
      </c>
      <c r="N11" s="16">
        <v>0.26470588235294101</v>
      </c>
      <c r="O11" s="16">
        <v>0.35714285714285698</v>
      </c>
      <c r="P11" s="16"/>
      <c r="Q11" s="16">
        <v>9.5238095238095205E-2</v>
      </c>
      <c r="R11" s="16">
        <v>0.11267605633802801</v>
      </c>
      <c r="S11" s="16">
        <v>0.12903225806451599</v>
      </c>
      <c r="T11" s="16">
        <v>0.21126760563380301</v>
      </c>
      <c r="U11" s="16">
        <v>0.30645161290322598</v>
      </c>
      <c r="V11" s="16">
        <v>0.34653465346534701</v>
      </c>
      <c r="W11" s="16">
        <v>0.38596491228070201</v>
      </c>
      <c r="X11" s="16">
        <v>0.41489361702127697</v>
      </c>
      <c r="Y11" s="16">
        <v>0.524861878453039</v>
      </c>
      <c r="Z11" s="16"/>
      <c r="AA11" s="16">
        <v>0.248161764705882</v>
      </c>
      <c r="AB11" s="16">
        <v>0.50219298245613997</v>
      </c>
      <c r="AC11" s="16"/>
      <c r="AD11" s="16">
        <v>0.14388489208633101</v>
      </c>
      <c r="AE11" s="16">
        <v>0.2</v>
      </c>
      <c r="AF11" s="16">
        <v>0.22222222222222199</v>
      </c>
      <c r="AG11" s="16">
        <v>0.3125</v>
      </c>
      <c r="AH11" s="16">
        <v>0.28205128205128199</v>
      </c>
      <c r="AI11" s="16">
        <v>0.34782608695652201</v>
      </c>
      <c r="AJ11" s="16">
        <v>0.46218487394958002</v>
      </c>
      <c r="AK11" s="16">
        <v>0.56179775280898903</v>
      </c>
      <c r="AL11" s="16">
        <v>0.51063829787234005</v>
      </c>
      <c r="AM11" s="16">
        <v>0.5</v>
      </c>
      <c r="AN11" s="16"/>
      <c r="AO11" s="16">
        <v>0.27040816326530598</v>
      </c>
      <c r="AP11" s="16">
        <v>0.38247011952191201</v>
      </c>
      <c r="AQ11" s="16">
        <v>0.45142857142857101</v>
      </c>
      <c r="AR11" s="16">
        <v>0.43298969072165</v>
      </c>
      <c r="AS11" s="16">
        <v>0.568965517241379</v>
      </c>
      <c r="AT11" s="16">
        <v>0.25</v>
      </c>
      <c r="AU11" s="16"/>
      <c r="AV11" s="16">
        <v>0.25</v>
      </c>
      <c r="AW11" s="16">
        <v>0.2</v>
      </c>
      <c r="AX11" s="16">
        <v>0.407407407407407</v>
      </c>
      <c r="AY11" s="16">
        <v>8.3333333333333301E-2</v>
      </c>
      <c r="AZ11" s="16">
        <v>0.42857142857142899</v>
      </c>
      <c r="BA11" s="16">
        <v>0.25</v>
      </c>
      <c r="BB11" s="16">
        <v>0.34615384615384598</v>
      </c>
      <c r="BC11" s="16">
        <v>0.33333333333333298</v>
      </c>
      <c r="BD11" s="16">
        <v>0.14285714285714299</v>
      </c>
      <c r="BE11" s="16">
        <v>0.45410628019323701</v>
      </c>
      <c r="BF11" s="16">
        <v>0.46363636363636401</v>
      </c>
      <c r="BG11" s="16">
        <v>0.35294117647058798</v>
      </c>
      <c r="BH11" s="16">
        <v>0.344444444444444</v>
      </c>
      <c r="BI11" s="16">
        <v>0.35</v>
      </c>
      <c r="BJ11" s="16">
        <v>0.266666666666667</v>
      </c>
      <c r="BK11" s="16">
        <v>0.375</v>
      </c>
      <c r="BL11" s="16">
        <v>0.29411764705882398</v>
      </c>
      <c r="BM11" s="16">
        <v>0.25</v>
      </c>
      <c r="BN11" s="16">
        <v>0.27777777777777801</v>
      </c>
      <c r="BO11" s="16"/>
      <c r="BP11" s="16">
        <v>0.40104849279161198</v>
      </c>
      <c r="BQ11" s="16"/>
      <c r="BR11" s="16">
        <v>0.45</v>
      </c>
      <c r="BS11" s="16"/>
      <c r="BT11" s="16">
        <v>0.58741258741258695</v>
      </c>
    </row>
    <row r="12" spans="2:72" ht="16" x14ac:dyDescent="0.2">
      <c r="B12" s="17" t="s">
        <v>98</v>
      </c>
      <c r="C12" s="16">
        <v>0.33966033966033998</v>
      </c>
      <c r="D12" s="16">
        <v>0.40869565217391302</v>
      </c>
      <c r="E12" s="16">
        <v>0.24369747899159699</v>
      </c>
      <c r="F12" s="16">
        <v>0.36363636363636398</v>
      </c>
      <c r="G12" s="16">
        <v>0.33823529411764702</v>
      </c>
      <c r="H12" s="16">
        <v>0.214285714285714</v>
      </c>
      <c r="I12" s="16">
        <v>0.38297872340425498</v>
      </c>
      <c r="J12" s="16">
        <v>0.238805970149254</v>
      </c>
      <c r="K12" s="16">
        <v>0.38709677419354799</v>
      </c>
      <c r="L12" s="16">
        <v>0.35955056179775302</v>
      </c>
      <c r="M12" s="16">
        <v>0.3</v>
      </c>
      <c r="N12" s="16">
        <v>0.20588235294117599</v>
      </c>
      <c r="O12" s="16">
        <v>0.28571428571428598</v>
      </c>
      <c r="P12" s="16"/>
      <c r="Q12" s="16">
        <v>9.5238095238095205E-2</v>
      </c>
      <c r="R12" s="16">
        <v>8.4507042253521097E-2</v>
      </c>
      <c r="S12" s="16">
        <v>0.14516129032258099</v>
      </c>
      <c r="T12" s="16">
        <v>0.23943661971831001</v>
      </c>
      <c r="U12" s="16">
        <v>0.225806451612903</v>
      </c>
      <c r="V12" s="16">
        <v>0.30693069306930698</v>
      </c>
      <c r="W12" s="16">
        <v>0.30701754385964902</v>
      </c>
      <c r="X12" s="16">
        <v>0.37234042553191499</v>
      </c>
      <c r="Y12" s="16">
        <v>0.51657458563535896</v>
      </c>
      <c r="Z12" s="16"/>
      <c r="AA12" s="16">
        <v>0.216911764705882</v>
      </c>
      <c r="AB12" s="16">
        <v>0.48684210526315802</v>
      </c>
      <c r="AC12" s="16"/>
      <c r="AD12" s="16">
        <v>0.15827338129496399</v>
      </c>
      <c r="AE12" s="16">
        <v>0.18461538461538499</v>
      </c>
      <c r="AF12" s="16">
        <v>0.206349206349206</v>
      </c>
      <c r="AG12" s="16">
        <v>0.22916666666666699</v>
      </c>
      <c r="AH12" s="16">
        <v>0.256410256410256</v>
      </c>
      <c r="AI12" s="16">
        <v>0.33695652173912999</v>
      </c>
      <c r="AJ12" s="16">
        <v>0.45378151260504201</v>
      </c>
      <c r="AK12" s="16">
        <v>0.48314606741573002</v>
      </c>
      <c r="AL12" s="16">
        <v>0.43617021276595702</v>
      </c>
      <c r="AM12" s="16">
        <v>0.51923076923076905</v>
      </c>
      <c r="AN12" s="16"/>
      <c r="AO12" s="16">
        <v>0.22193877551020399</v>
      </c>
      <c r="AP12" s="16">
        <v>0.37848605577689198</v>
      </c>
      <c r="AQ12" s="16">
        <v>0.4</v>
      </c>
      <c r="AR12" s="16">
        <v>0.463917525773196</v>
      </c>
      <c r="AS12" s="16">
        <v>0.60344827586206895</v>
      </c>
      <c r="AT12" s="16">
        <v>0.3</v>
      </c>
      <c r="AU12" s="16"/>
      <c r="AV12" s="16">
        <v>0.125</v>
      </c>
      <c r="AW12" s="16">
        <v>0</v>
      </c>
      <c r="AX12" s="16">
        <v>0.50925925925925897</v>
      </c>
      <c r="AY12" s="16">
        <v>0.25</v>
      </c>
      <c r="AZ12" s="16">
        <v>0.28571428571428598</v>
      </c>
      <c r="BA12" s="16">
        <v>0.20588235294117599</v>
      </c>
      <c r="BB12" s="16">
        <v>0.34615384615384598</v>
      </c>
      <c r="BC12" s="16">
        <v>6.6666666666666693E-2</v>
      </c>
      <c r="BD12" s="16">
        <v>0.19047619047618999</v>
      </c>
      <c r="BE12" s="16">
        <v>0.46859903381642498</v>
      </c>
      <c r="BF12" s="16">
        <v>0.48181818181818198</v>
      </c>
      <c r="BG12" s="16">
        <v>0.23529411764705899</v>
      </c>
      <c r="BH12" s="16">
        <v>0.31111111111111101</v>
      </c>
      <c r="BI12" s="16">
        <v>0.25</v>
      </c>
      <c r="BJ12" s="16">
        <v>0.33333333333333298</v>
      </c>
      <c r="BK12" s="16">
        <v>0.1875</v>
      </c>
      <c r="BL12" s="16">
        <v>0.23529411764705899</v>
      </c>
      <c r="BM12" s="16">
        <v>0.13888888888888901</v>
      </c>
      <c r="BN12" s="16">
        <v>0.11111111111111099</v>
      </c>
      <c r="BO12" s="16"/>
      <c r="BP12" s="16">
        <v>0.38401048492791601</v>
      </c>
      <c r="BQ12" s="16"/>
      <c r="BR12" s="16">
        <v>0.49482758620689699</v>
      </c>
      <c r="BS12" s="16"/>
      <c r="BT12" s="16">
        <v>0.47785547785547799</v>
      </c>
    </row>
    <row r="13" spans="2:72" ht="16" x14ac:dyDescent="0.2">
      <c r="B13" s="17" t="s">
        <v>100</v>
      </c>
      <c r="C13" s="16">
        <v>3.1968031968032003E-2</v>
      </c>
      <c r="D13" s="16">
        <v>2.8985507246376802E-2</v>
      </c>
      <c r="E13" s="16">
        <v>5.0420168067226899E-2</v>
      </c>
      <c r="F13" s="16">
        <v>4.5454545454545497E-2</v>
      </c>
      <c r="G13" s="16">
        <v>1.4705882352941201E-2</v>
      </c>
      <c r="H13" s="16">
        <v>0</v>
      </c>
      <c r="I13" s="16">
        <v>1.0638297872340399E-2</v>
      </c>
      <c r="J13" s="16">
        <v>4.47761194029851E-2</v>
      </c>
      <c r="K13" s="16">
        <v>0</v>
      </c>
      <c r="L13" s="16">
        <v>3.3707865168539297E-2</v>
      </c>
      <c r="M13" s="16">
        <v>7.4999999999999997E-2</v>
      </c>
      <c r="N13" s="16">
        <v>8.8235294117647106E-2</v>
      </c>
      <c r="O13" s="16">
        <v>0</v>
      </c>
      <c r="P13" s="16"/>
      <c r="Q13" s="16">
        <v>0.126984126984127</v>
      </c>
      <c r="R13" s="16">
        <v>7.0422535211267595E-2</v>
      </c>
      <c r="S13" s="16">
        <v>6.4516129032258104E-2</v>
      </c>
      <c r="T13" s="16">
        <v>1.4084507042253501E-2</v>
      </c>
      <c r="U13" s="16">
        <v>3.2258064516128997E-2</v>
      </c>
      <c r="V13" s="16">
        <v>3.9603960396039598E-2</v>
      </c>
      <c r="W13" s="16">
        <v>2.6315789473684199E-2</v>
      </c>
      <c r="X13" s="16">
        <v>0</v>
      </c>
      <c r="Y13" s="16">
        <v>1.38121546961326E-2</v>
      </c>
      <c r="Z13" s="16"/>
      <c r="AA13" s="16">
        <v>4.9632352941176502E-2</v>
      </c>
      <c r="AB13" s="16">
        <v>1.0964912280701801E-2</v>
      </c>
      <c r="AC13" s="16"/>
      <c r="AD13" s="16">
        <v>0.100719424460432</v>
      </c>
      <c r="AE13" s="16">
        <v>3.0769230769230799E-2</v>
      </c>
      <c r="AF13" s="16">
        <v>4.7619047619047603E-2</v>
      </c>
      <c r="AG13" s="16">
        <v>4.1666666666666699E-2</v>
      </c>
      <c r="AH13" s="16">
        <v>2.5641025641025599E-2</v>
      </c>
      <c r="AI13" s="16">
        <v>2.1739130434782601E-2</v>
      </c>
      <c r="AJ13" s="16">
        <v>0</v>
      </c>
      <c r="AK13" s="16">
        <v>0</v>
      </c>
      <c r="AL13" s="16">
        <v>1.0638297872340399E-2</v>
      </c>
      <c r="AM13" s="16">
        <v>1.2820512820512799E-2</v>
      </c>
      <c r="AN13" s="16"/>
      <c r="AO13" s="16">
        <v>5.8673469387755098E-2</v>
      </c>
      <c r="AP13" s="16">
        <v>7.9681274900398405E-3</v>
      </c>
      <c r="AQ13" s="16">
        <v>2.2857142857142899E-2</v>
      </c>
      <c r="AR13" s="16">
        <v>1.03092783505155E-2</v>
      </c>
      <c r="AS13" s="16">
        <v>0</v>
      </c>
      <c r="AT13" s="16">
        <v>0.1</v>
      </c>
      <c r="AU13" s="16"/>
      <c r="AV13" s="16">
        <v>0</v>
      </c>
      <c r="AW13" s="16">
        <v>0</v>
      </c>
      <c r="AX13" s="16">
        <v>0</v>
      </c>
      <c r="AY13" s="16">
        <v>0</v>
      </c>
      <c r="AZ13" s="16">
        <v>0</v>
      </c>
      <c r="BA13" s="16">
        <v>8.8235294117647106E-2</v>
      </c>
      <c r="BB13" s="16">
        <v>1.9230769230769201E-2</v>
      </c>
      <c r="BC13" s="16">
        <v>3.3333333333333298E-2</v>
      </c>
      <c r="BD13" s="16">
        <v>0</v>
      </c>
      <c r="BE13" s="16">
        <v>1.4492753623188401E-2</v>
      </c>
      <c r="BF13" s="16">
        <v>1.8181818181818198E-2</v>
      </c>
      <c r="BG13" s="16">
        <v>0</v>
      </c>
      <c r="BH13" s="16">
        <v>4.4444444444444398E-2</v>
      </c>
      <c r="BI13" s="16">
        <v>0.05</v>
      </c>
      <c r="BJ13" s="16">
        <v>0.133333333333333</v>
      </c>
      <c r="BK13" s="16">
        <v>2.0833333333333301E-2</v>
      </c>
      <c r="BL13" s="16">
        <v>5.8823529411764698E-2</v>
      </c>
      <c r="BM13" s="16">
        <v>0.16666666666666699</v>
      </c>
      <c r="BN13" s="16">
        <v>2.7777777777777801E-2</v>
      </c>
      <c r="BO13" s="16"/>
      <c r="BP13" s="16">
        <v>2.7522935779816501E-2</v>
      </c>
      <c r="BQ13" s="16"/>
      <c r="BR13" s="16">
        <v>2.5862068965517199E-2</v>
      </c>
      <c r="BS13" s="16"/>
      <c r="BT13" s="16">
        <v>1.6317016317016299E-2</v>
      </c>
    </row>
    <row r="14" spans="2:72" ht="16" x14ac:dyDescent="0.2">
      <c r="B14" s="17" t="s">
        <v>101</v>
      </c>
      <c r="C14" s="18">
        <v>1.3986013986014E-2</v>
      </c>
      <c r="D14" s="18">
        <v>1.15942028985507E-2</v>
      </c>
      <c r="E14" s="18">
        <v>0</v>
      </c>
      <c r="F14" s="18">
        <v>2.27272727272727E-2</v>
      </c>
      <c r="G14" s="18">
        <v>1.4705882352941201E-2</v>
      </c>
      <c r="H14" s="18">
        <v>5.3571428571428603E-2</v>
      </c>
      <c r="I14" s="18">
        <v>2.1276595744680899E-2</v>
      </c>
      <c r="J14" s="18">
        <v>2.9850746268656699E-2</v>
      </c>
      <c r="K14" s="18">
        <v>0</v>
      </c>
      <c r="L14" s="18">
        <v>0</v>
      </c>
      <c r="M14" s="18">
        <v>2.5000000000000001E-2</v>
      </c>
      <c r="N14" s="18">
        <v>0</v>
      </c>
      <c r="O14" s="18">
        <v>0</v>
      </c>
      <c r="P14" s="18"/>
      <c r="Q14" s="18">
        <v>3.1746031746031703E-2</v>
      </c>
      <c r="R14" s="18">
        <v>2.8169014084507001E-2</v>
      </c>
      <c r="S14" s="18">
        <v>4.8387096774193498E-2</v>
      </c>
      <c r="T14" s="18">
        <v>1.4084507042253501E-2</v>
      </c>
      <c r="U14" s="18">
        <v>3.2258064516128997E-2</v>
      </c>
      <c r="V14" s="18">
        <v>0</v>
      </c>
      <c r="W14" s="18">
        <v>8.7719298245613996E-3</v>
      </c>
      <c r="X14" s="18">
        <v>1.0638297872340399E-2</v>
      </c>
      <c r="Y14" s="18">
        <v>5.5248618784530402E-3</v>
      </c>
      <c r="Z14" s="18"/>
      <c r="AA14" s="18">
        <v>2.0220588235294101E-2</v>
      </c>
      <c r="AB14" s="18">
        <v>6.5789473684210497E-3</v>
      </c>
      <c r="AC14" s="18"/>
      <c r="AD14" s="18">
        <v>1.4388489208633099E-2</v>
      </c>
      <c r="AE14" s="18">
        <v>3.0769230769230799E-2</v>
      </c>
      <c r="AF14" s="18">
        <v>3.1746031746031703E-2</v>
      </c>
      <c r="AG14" s="18">
        <v>3.125E-2</v>
      </c>
      <c r="AH14" s="18">
        <v>1.2820512820512799E-2</v>
      </c>
      <c r="AI14" s="18">
        <v>1.0869565217391301E-2</v>
      </c>
      <c r="AJ14" s="18">
        <v>1.6806722689075598E-2</v>
      </c>
      <c r="AK14" s="18">
        <v>0</v>
      </c>
      <c r="AL14" s="18">
        <v>0</v>
      </c>
      <c r="AM14" s="18">
        <v>6.41025641025641E-3</v>
      </c>
      <c r="AN14" s="18"/>
      <c r="AO14" s="18">
        <v>1.7857142857142901E-2</v>
      </c>
      <c r="AP14" s="18">
        <v>7.9681274900398405E-3</v>
      </c>
      <c r="AQ14" s="18">
        <v>1.1428571428571401E-2</v>
      </c>
      <c r="AR14" s="18">
        <v>2.06185567010309E-2</v>
      </c>
      <c r="AS14" s="18">
        <v>0</v>
      </c>
      <c r="AT14" s="18">
        <v>0.05</v>
      </c>
      <c r="AU14" s="18"/>
      <c r="AV14" s="18">
        <v>0</v>
      </c>
      <c r="AW14" s="18">
        <v>0.2</v>
      </c>
      <c r="AX14" s="18">
        <v>1.85185185185185E-2</v>
      </c>
      <c r="AY14" s="18">
        <v>8.3333333333333301E-2</v>
      </c>
      <c r="AZ14" s="18">
        <v>0</v>
      </c>
      <c r="BA14" s="18">
        <v>4.4117647058823498E-2</v>
      </c>
      <c r="BB14" s="18">
        <v>1.9230769230769201E-2</v>
      </c>
      <c r="BC14" s="18">
        <v>0</v>
      </c>
      <c r="BD14" s="18">
        <v>4.7619047619047603E-2</v>
      </c>
      <c r="BE14" s="18">
        <v>0</v>
      </c>
      <c r="BF14" s="18">
        <v>9.0909090909090905E-3</v>
      </c>
      <c r="BG14" s="18">
        <v>0</v>
      </c>
      <c r="BH14" s="18">
        <v>0</v>
      </c>
      <c r="BI14" s="18">
        <v>0</v>
      </c>
      <c r="BJ14" s="18">
        <v>0</v>
      </c>
      <c r="BK14" s="18">
        <v>2.0833333333333301E-2</v>
      </c>
      <c r="BL14" s="18">
        <v>1.9607843137254902E-2</v>
      </c>
      <c r="BM14" s="18">
        <v>0</v>
      </c>
      <c r="BN14" s="18">
        <v>2.7777777777777801E-2</v>
      </c>
      <c r="BO14" s="18"/>
      <c r="BP14" s="18">
        <v>9.1743119266055103E-3</v>
      </c>
      <c r="BQ14" s="18"/>
      <c r="BR14" s="18">
        <v>1.89655172413793E-2</v>
      </c>
      <c r="BS14" s="18"/>
      <c r="BT14" s="18">
        <v>2.3310023310023301E-3</v>
      </c>
    </row>
    <row r="15" spans="2:72" x14ac:dyDescent="0.2">
      <c r="B15" s="15"/>
    </row>
    <row r="16" spans="2:72" x14ac:dyDescent="0.2">
      <c r="B16" t="s">
        <v>93</v>
      </c>
    </row>
    <row r="17" spans="2:2" x14ac:dyDescent="0.2">
      <c r="B17" t="s">
        <v>94</v>
      </c>
    </row>
    <row r="19" spans="2:2" x14ac:dyDescent="0.2">
      <c r="B19" s="8" t="str">
        <f>HYPERLINK("#'Contents'!A1", "Return to Contents")</f>
        <v>Return to Contents</v>
      </c>
    </row>
  </sheetData>
  <mergeCells count="10">
    <mergeCell ref="AV5:BN5"/>
    <mergeCell ref="BP5"/>
    <mergeCell ref="BR5"/>
    <mergeCell ref="BT5"/>
    <mergeCell ref="D2:BM2"/>
    <mergeCell ref="D5:O5"/>
    <mergeCell ref="Q5:Y5"/>
    <mergeCell ref="AA5:AB5"/>
    <mergeCell ref="AD5:AM5"/>
    <mergeCell ref="AO5:AT5"/>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82</vt:i4>
      </vt:variant>
    </vt:vector>
  </HeadingPairs>
  <TitlesOfParts>
    <vt:vector size="82" baseType="lpstr">
      <vt:lpstr>Cover Sheet</vt:lpstr>
      <vt:lpstr>Contents</vt:lpstr>
      <vt:lpstr>Full Results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lpstr>Table 57</vt:lpstr>
      <vt:lpstr>Table 58</vt:lpstr>
      <vt:lpstr>Table 59</vt:lpstr>
      <vt:lpstr>Table 60</vt:lpstr>
      <vt:lpstr>Table 61</vt:lpstr>
      <vt:lpstr>Table 62</vt:lpstr>
      <vt:lpstr>Table 63</vt:lpstr>
      <vt:lpstr>Table 64</vt:lpstr>
      <vt:lpstr>Table 65</vt:lpstr>
      <vt:lpstr>Table 66</vt:lpstr>
      <vt:lpstr>Table 67</vt:lpstr>
      <vt:lpstr>Table 68</vt:lpstr>
      <vt:lpstr>Table 69</vt:lpstr>
      <vt:lpstr>Table 70</vt:lpstr>
      <vt:lpstr>Table 71</vt:lpstr>
      <vt:lpstr>Table 72</vt:lpstr>
      <vt:lpstr>Table 73</vt:lpstr>
      <vt:lpstr>Table 74</vt:lpstr>
      <vt:lpstr>Table 75</vt:lpstr>
      <vt:lpstr>Table 76</vt:lpstr>
      <vt:lpstr>Table 77</vt:lpstr>
      <vt:lpstr>Table 78</vt:lpstr>
      <vt:lpstr>Table 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bened</dc:creator>
  <cp:lastModifiedBy>Microsoft Office User</cp:lastModifiedBy>
  <dcterms:created xsi:type="dcterms:W3CDTF">2023-06-07T14:54:06Z</dcterms:created>
  <dcterms:modified xsi:type="dcterms:W3CDTF">2023-07-21T14:56:21Z</dcterms:modified>
</cp:coreProperties>
</file>